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280" firstSheet="1" activeTab="1"/>
  </bookViews>
  <sheets>
    <sheet name="Лист3" sheetId="1" state="hidden" r:id="rId1"/>
    <sheet name="Госзадание-1" sheetId="2" r:id="rId2"/>
    <sheet name="Лист1" sheetId="3" state="hidden" r:id="rId3"/>
    <sheet name="ППК МОУО" sheetId="4" r:id="rId4"/>
    <sheet name="Лист6" sheetId="5" state="hidden" r:id="rId5"/>
    <sheet name="Лист13" sheetId="6" state="hidden" r:id="rId6"/>
    <sheet name="Лист9" sheetId="7" state="hidden" r:id="rId7"/>
    <sheet name="Лист10" sheetId="8" state="hidden" r:id="rId8"/>
    <sheet name="Лист11" sheetId="9" state="hidden" r:id="rId9"/>
    <sheet name="Лист12" sheetId="10" state="hidden" r:id="rId10"/>
    <sheet name="Лист14" sheetId="11" state="hidden" r:id="rId11"/>
    <sheet name="Лист15" sheetId="12" state="hidden" r:id="rId12"/>
    <sheet name="Лист16" sheetId="13" state="hidden" r:id="rId13"/>
    <sheet name="Эксперты ГИА" sheetId="14" r:id="rId14"/>
    <sheet name="Госзадание-2" sheetId="15" r:id="rId15"/>
  </sheets>
  <definedNames>
    <definedName name="_xlnm.Print_Area" localSheetId="1">'Госзадание-1'!$A$1:$S$139</definedName>
  </definedNames>
  <calcPr fullCalcOnLoad="1"/>
</workbook>
</file>

<file path=xl/sharedStrings.xml><?xml version="1.0" encoding="utf-8"?>
<sst xmlns="http://schemas.openxmlformats.org/spreadsheetml/2006/main" count="513" uniqueCount="339">
  <si>
    <t>Итоговая аттестация</t>
  </si>
  <si>
    <t>Итого:</t>
  </si>
  <si>
    <t>Программа профессиональной переподготовки 
"Психолого-педагогическое образование"</t>
  </si>
  <si>
    <t>Наименование дисциплины
(вида работы)</t>
  </si>
  <si>
    <t>Кол-во
часов</t>
  </si>
  <si>
    <t>Стоимость часа 
преподавателя</t>
  </si>
  <si>
    <t>всего</t>
  </si>
  <si>
    <t>лек.</t>
  </si>
  <si>
    <t>практ.</t>
  </si>
  <si>
    <t>самост.</t>
  </si>
  <si>
    <t>д.н.</t>
  </si>
  <si>
    <t>к.н.</t>
  </si>
  <si>
    <t>без степ.</t>
  </si>
  <si>
    <t>Государственная политика в сфере образования</t>
  </si>
  <si>
    <t>Концепция ФГОС</t>
  </si>
  <si>
    <t>Введение в педагогическую деятельность</t>
  </si>
  <si>
    <t>Основы общей психологии</t>
  </si>
  <si>
    <t>История педагогики и образования</t>
  </si>
  <si>
    <t>Возрастная психология</t>
  </si>
  <si>
    <t>Педагогическая психология</t>
  </si>
  <si>
    <t>Коррекционная педагогика с основами специальной психологии</t>
  </si>
  <si>
    <t>Теория обучения</t>
  </si>
  <si>
    <t>Теория и методика воспитания</t>
  </si>
  <si>
    <t>Педагогика индивидуальности</t>
  </si>
  <si>
    <t>Психолого-педагогическая диагностика</t>
  </si>
  <si>
    <t>Психолого-педагогическое консультирование</t>
  </si>
  <si>
    <t>Современные педагогические технологии</t>
  </si>
  <si>
    <t>Информационные технологии в образовании</t>
  </si>
  <si>
    <t>Учебно-производственная практика</t>
  </si>
  <si>
    <t>Вариативная часть</t>
  </si>
  <si>
    <t>8*5 пр.</t>
  </si>
  <si>
    <t>Промежуточная аттестация</t>
  </si>
  <si>
    <t>Общий объем часов</t>
  </si>
  <si>
    <t>Приложение № 2 к приказу</t>
  </si>
  <si>
    <t>Калининградского областного</t>
  </si>
  <si>
    <t>института развития образования</t>
  </si>
  <si>
    <t>от __________2015 г. № _______-ВБ</t>
  </si>
  <si>
    <r>
      <t xml:space="preserve">Учебный план дополнительной профессиональной программы </t>
    </r>
    <r>
      <rPr>
        <sz val="12"/>
        <color indexed="10"/>
        <rFont val="Times New Roman"/>
        <family val="1"/>
      </rPr>
      <t>профессиональной переподготовки</t>
    </r>
    <r>
      <rPr>
        <sz val="12"/>
        <color indexed="8"/>
        <rFont val="Times New Roman"/>
        <family val="1"/>
      </rPr>
      <t xml:space="preserve"> "___________________________________________________________________________________"</t>
    </r>
  </si>
  <si>
    <t>(наименование программы)</t>
  </si>
  <si>
    <t xml:space="preserve"> (Наименование дисциплин и количество часов заполняется в соответствии с программой, утвержденной на Ученом совете) </t>
  </si>
  <si>
    <t>ПРИМЕР:</t>
  </si>
  <si>
    <t>№п/п</t>
  </si>
  <si>
    <t>Наименование дисциплины (вида работы)</t>
  </si>
  <si>
    <t>Количество часов</t>
  </si>
  <si>
    <t>Лекционные занятия</t>
  </si>
  <si>
    <t>Практические занятия</t>
  </si>
  <si>
    <t>Самостоятельная работа</t>
  </si>
  <si>
    <t>Часы к оплате</t>
  </si>
  <si>
    <t>Объем часов по программе на одного слушателя</t>
  </si>
  <si>
    <t>I п/гр</t>
  </si>
  <si>
    <t>II п/гр</t>
  </si>
  <si>
    <t>Всего</t>
  </si>
  <si>
    <t>в том числе деление на группы</t>
  </si>
  <si>
    <t>Концепция ФГОС и ФГОС для детей с ОВЗ</t>
  </si>
  <si>
    <t>Основы дефектологии и специальной психологии</t>
  </si>
  <si>
    <t>Введение в логопедическую деятельность</t>
  </si>
  <si>
    <t>Теоретические и методологические основы логопедии</t>
  </si>
  <si>
    <t>Диагностическая деятельность в работе учителя-логопеда</t>
  </si>
  <si>
    <t>Специальные логопедические технологии</t>
  </si>
  <si>
    <t>Современные образовательные технологии</t>
  </si>
  <si>
    <t>Технология организации работы учителя-логопеда</t>
  </si>
  <si>
    <t>Итого</t>
  </si>
  <si>
    <t>Всего часов по программе</t>
  </si>
  <si>
    <t>Проректор по научно-методический работе</t>
  </si>
  <si>
    <t>В.П. Вейдт</t>
  </si>
  <si>
    <t>внебюджет</t>
  </si>
  <si>
    <t>Кол-во слушателей обученных по доп. часам</t>
  </si>
  <si>
    <t>Количество заявленных модулей</t>
  </si>
  <si>
    <t>Количество выбранных модулей</t>
  </si>
  <si>
    <t>Количество групп по предметам</t>
  </si>
  <si>
    <t>Кол-во
слушателей по предметам</t>
  </si>
  <si>
    <t>Количество обученных дистанционно</t>
  </si>
  <si>
    <t>Количество групп</t>
  </si>
  <si>
    <t>Количество
групп</t>
  </si>
  <si>
    <t>Количество 
слушателей</t>
  </si>
  <si>
    <t>Кафедра гуманитарных дисциплин</t>
  </si>
  <si>
    <t>Учителя иностранного  языка</t>
  </si>
  <si>
    <t>Учителя технологии</t>
  </si>
  <si>
    <t>Кафедра педагогики и психологии</t>
  </si>
  <si>
    <t>Тренеры-преподаватели</t>
  </si>
  <si>
    <t>Социальные педагоги</t>
  </si>
  <si>
    <t>Кафедра естественно-математического образования</t>
  </si>
  <si>
    <t>Учителя биологии</t>
  </si>
  <si>
    <t>Учителя химии</t>
  </si>
  <si>
    <t>Учителя географии</t>
  </si>
  <si>
    <t>Учителя математики</t>
  </si>
  <si>
    <t>Учителя физики</t>
  </si>
  <si>
    <t>Центр информатизации образования</t>
  </si>
  <si>
    <t>Учителя информатики</t>
  </si>
  <si>
    <t>Иные категории</t>
  </si>
  <si>
    <t>Центр профобразования</t>
  </si>
  <si>
    <t>Центр духовно-нравственного воспитания</t>
  </si>
  <si>
    <t>Советский ресурсный центр</t>
  </si>
  <si>
    <t xml:space="preserve"> </t>
  </si>
  <si>
    <t>Кафедра управления</t>
  </si>
  <si>
    <t>Центр непрерывного образования</t>
  </si>
  <si>
    <t>Классные воспитатели</t>
  </si>
  <si>
    <t>Педагоги-психологи</t>
  </si>
  <si>
    <t xml:space="preserve">1 кв. </t>
  </si>
  <si>
    <t>3 кв.</t>
  </si>
  <si>
    <t>Сведения 
о количестве часов, прочитанных на курсах ПК в 2016 году</t>
  </si>
  <si>
    <t>приглашенные
специалисты</t>
  </si>
  <si>
    <t>методисты
КОИРО</t>
  </si>
  <si>
    <t>Всего
часов</t>
  </si>
  <si>
    <t>Количество часов, прочитанных:</t>
  </si>
  <si>
    <t>к.н</t>
  </si>
  <si>
    <t>без степени</t>
  </si>
  <si>
    <t>Период
обучения</t>
  </si>
  <si>
    <t>2 квартал</t>
  </si>
  <si>
    <t>Ладушкинский ГО</t>
  </si>
  <si>
    <t>Мамоновский  ГО</t>
  </si>
  <si>
    <t>Пионерский  ГО</t>
  </si>
  <si>
    <t>Советский ГО</t>
  </si>
  <si>
    <t>Янтарный  ГО</t>
  </si>
  <si>
    <t>ИТОГО</t>
  </si>
  <si>
    <t>Воспитатели ДОО</t>
  </si>
  <si>
    <t>Учителя музыки</t>
  </si>
  <si>
    <t>ГО «Город Калининград»</t>
  </si>
  <si>
    <t>Информационно-библиотечный центр</t>
  </si>
  <si>
    <t>Сумма</t>
  </si>
  <si>
    <t>Всего часов</t>
  </si>
  <si>
    <t>Сравнительные показатели по часам, прочитанным на курсах планового повышения квалификации в 2015-2016 гг.</t>
  </si>
  <si>
    <t xml:space="preserve">Примечание:  в 2016 году количество часов по программам планового повышения квалтфикации сократилось с 72 часов до 36
</t>
  </si>
  <si>
    <t>Сумма с налогом
(27,1%)</t>
  </si>
  <si>
    <t>* выделено за квартал</t>
  </si>
  <si>
    <t>ИТОГО:</t>
  </si>
  <si>
    <t>Учителя начальных классов</t>
  </si>
  <si>
    <t>Эксперты ОГЭ (математика)</t>
  </si>
  <si>
    <t>Педагоги дополнительного
образования</t>
  </si>
  <si>
    <t xml:space="preserve"> апрель</t>
  </si>
  <si>
    <t>май</t>
  </si>
  <si>
    <t xml:space="preserve"> июнь</t>
  </si>
  <si>
    <t>октябрь</t>
  </si>
  <si>
    <t>ноябрь</t>
  </si>
  <si>
    <t>декабрь</t>
  </si>
  <si>
    <t>4 квартал</t>
  </si>
  <si>
    <t>%</t>
  </si>
  <si>
    <t>Сравнительные показатели  
выполнения государственного задания по повышению квалификации
 за 2012-2016 года по институту в целом</t>
  </si>
  <si>
    <t>бюджет</t>
  </si>
  <si>
    <t>ФЦПРО</t>
  </si>
  <si>
    <t>Количество
групп за год по модулям</t>
  </si>
  <si>
    <t>Количествов
слушателей</t>
  </si>
  <si>
    <t>Год</t>
  </si>
  <si>
    <r>
      <t>5</t>
    </r>
    <r>
      <rPr>
        <b/>
        <sz val="9"/>
        <rFont val="Times New Roman"/>
        <family val="1"/>
      </rPr>
      <t xml:space="preserve">(ПП)/ 
 </t>
    </r>
    <r>
      <rPr>
        <b/>
        <sz val="11"/>
        <rFont val="Times New Roman"/>
        <family val="1"/>
      </rPr>
      <t>32</t>
    </r>
  </si>
  <si>
    <t>42/2</t>
  </si>
  <si>
    <t>1153/50</t>
  </si>
  <si>
    <t xml:space="preserve">   Сравнительные показатели
  выполнения государственного задания по повышению квалификации 
за 2012-2016 года   по подразделениям</t>
  </si>
  <si>
    <t>№</t>
  </si>
  <si>
    <t>Категория</t>
  </si>
  <si>
    <t>2014 г.</t>
  </si>
  <si>
    <t>2015 г.</t>
  </si>
  <si>
    <t>Руководители, в том 
числе:</t>
  </si>
  <si>
    <t>руководители ОО</t>
  </si>
  <si>
    <t>руководители ДОО</t>
  </si>
  <si>
    <t>руководители ППО</t>
  </si>
  <si>
    <t>Учителя русского языка, литературы</t>
  </si>
  <si>
    <t>Учителя истории, обществознания</t>
  </si>
  <si>
    <t>Учителя музыки, музыкальные руководители</t>
  </si>
  <si>
    <t>Учителя изобразительного искусства,  черчения</t>
  </si>
  <si>
    <t>Учителя-логопеды, учителя-дефектологи</t>
  </si>
  <si>
    <t>Учителя С(К)ОО</t>
  </si>
  <si>
    <t>Преподаватели ОБЖ</t>
  </si>
  <si>
    <t>Учителя физического воспитания</t>
  </si>
  <si>
    <t>Воспитатели интернат. учреждений</t>
  </si>
  <si>
    <t>Заведующие библиотеками</t>
  </si>
  <si>
    <t>Педагоги дополнительного образования</t>
  </si>
  <si>
    <t xml:space="preserve">Мастера производственного обучения </t>
  </si>
  <si>
    <t>Преподаватели спец. дисциплин</t>
  </si>
  <si>
    <t>Преподаватели духовно-нравственного воспитания</t>
  </si>
  <si>
    <t xml:space="preserve">2722
</t>
  </si>
  <si>
    <t>План по госзаданию</t>
  </si>
  <si>
    <t xml:space="preserve">Выполнение государственного задания 
планового повышения квалификации по категориям педагогических и руководящих работников Калининградской области за 2014-2016 гг.
</t>
  </si>
  <si>
    <t>ГПРО</t>
  </si>
  <si>
    <t>Сравнительные показатели по выплаченным часам,
   плановых курсов  повышения квалификации в 2015-2016 гг. (бюджет, рубл.)</t>
  </si>
  <si>
    <t>Сведения 
о количестве часов, прочитанных на курсах ПК за 1 2016 году
( в сравнении с 2015 г.)</t>
  </si>
  <si>
    <t>Учителя  русского языка и литературы</t>
  </si>
  <si>
    <t>Обучение
 по целевым программам</t>
  </si>
  <si>
    <t>Обучение 
на внебюджетной основе</t>
  </si>
  <si>
    <t>Учителя немецкого  языка</t>
  </si>
  <si>
    <t>Учителя музыки ОО</t>
  </si>
  <si>
    <t>Музыкальные руководители ДОО</t>
  </si>
  <si>
    <t>Название мероприятия</t>
  </si>
  <si>
    <t>Консультации</t>
  </si>
  <si>
    <t>Другие мероприятия 
(конференции, круглые столы и др.)</t>
  </si>
  <si>
    <t>Семинары</t>
  </si>
  <si>
    <t>Кол-во
групп</t>
  </si>
  <si>
    <t>Категории 
педагогических и руководящих работников по кафедрам и подразделениям</t>
  </si>
  <si>
    <t>Преподаватели-организаторы ОБЖ</t>
  </si>
  <si>
    <t>Учителя физкультуры</t>
  </si>
  <si>
    <t>Инструкторы по физкультуре</t>
  </si>
  <si>
    <t>Учителя английского  языка</t>
  </si>
  <si>
    <t>Центр инфоматизации образования</t>
  </si>
  <si>
    <t>Эксперты ГИА (ЕГЭ) физика</t>
  </si>
  <si>
    <t>Эксперты ГИА (ЕГЭ) математика</t>
  </si>
  <si>
    <t>Эксперты ГИА (ОГЭ) математика</t>
  </si>
  <si>
    <t>Эксперты ГИА (ЕГЭ) география</t>
  </si>
  <si>
    <t>Эксперты ГИА (ЕГЭ) химия</t>
  </si>
  <si>
    <t>Эксперты ГИА (ЕГЭ) биология</t>
  </si>
  <si>
    <t>Эксперты ГИА (ЕГЭ) литература</t>
  </si>
  <si>
    <t>Эксперты ГИА (ЕГЭ) русский язык</t>
  </si>
  <si>
    <t>Эксперты ГИА (ОГЭ) русский язык</t>
  </si>
  <si>
    <t>Эксперты ГИА (ЕГЭ) английский язык</t>
  </si>
  <si>
    <t>Эксперты ГИА (ЕГЭ) немецкий язык</t>
  </si>
  <si>
    <t>Эксперты ГИА (ЕГЭ) история</t>
  </si>
  <si>
    <t>Эксперты ГИА (ЕГЭ) обществознание</t>
  </si>
  <si>
    <t>Кол-во потоков по предметам</t>
  </si>
  <si>
    <t xml:space="preserve">Кол-во обученных только дистанционно </t>
  </si>
  <si>
    <t>Кол-во 
слушателей</t>
  </si>
  <si>
    <t>Кол-тво групп</t>
  </si>
  <si>
    <t>Кол-во
слушателей</t>
  </si>
  <si>
    <t>Профессиональная переподготовка:</t>
  </si>
  <si>
    <t>Профессиональная переподготовка (дистанционный формат):</t>
  </si>
  <si>
    <t>эксперты ЕГЭ</t>
  </si>
  <si>
    <t>эксперты ОГЭ</t>
  </si>
  <si>
    <t>Кол-во  обученных только дистанционно</t>
  </si>
  <si>
    <t>Гусевский  ГО</t>
  </si>
  <si>
    <t>Балтийский ГО</t>
  </si>
  <si>
    <t>Светловский ГО</t>
  </si>
  <si>
    <t>Светлогорский ГО</t>
  </si>
  <si>
    <t>Муниципальные образования</t>
  </si>
  <si>
    <t>"Психолого-педагогическое сопровождение образовательного процесса", 260 часов</t>
  </si>
  <si>
    <t>Кол-во
групп  по программам (все потоки)</t>
  </si>
  <si>
    <t>Госзадание, кол-во обученных по программам, в чел.</t>
  </si>
  <si>
    <t>Отдел детского творчества и дополнительного образования</t>
  </si>
  <si>
    <t>Педагогические работники
 С(К)ОО (учителя-логопеды)
"Специальное (дефектологическое) образование. Логопедия", 460 часов</t>
  </si>
  <si>
    <t>Кафедра общего образования</t>
  </si>
  <si>
    <t>Естественно-математические дисциплины</t>
  </si>
  <si>
    <t>Гуманитарные дисциплины</t>
  </si>
  <si>
    <t>Эксперты ГИА</t>
  </si>
  <si>
    <t>Другие направления</t>
  </si>
  <si>
    <t>Другие мероприятия (ПК по программам):</t>
  </si>
  <si>
    <t>Преподаватели спецдисциплин и мастера производств (СПО)</t>
  </si>
  <si>
    <t>Центр духовно-нравственного образования и воспитания</t>
  </si>
  <si>
    <t>Центр развития управленческих кадров и профессионального образования</t>
  </si>
  <si>
    <t>Центр непрерывного повышения профессионального мастерства педагогических работников</t>
  </si>
  <si>
    <t>Эксперты ЕГЭ (физика)</t>
  </si>
  <si>
    <t>Эксперты ЕГЭ (математика)</t>
  </si>
  <si>
    <t>Эксперты ЕГЭ (биология)</t>
  </si>
  <si>
    <t>Эксперты ЕГЭ (химия)</t>
  </si>
  <si>
    <t>Эксперты ЕГЭ (география)</t>
  </si>
  <si>
    <t>Эксперты ЕГЭ (немецк.яз.)</t>
  </si>
  <si>
    <t>Эксперты ЕГЭ (англ.язык)</t>
  </si>
  <si>
    <t>Эксперты ЕГЭ (обществознание)</t>
  </si>
  <si>
    <t>Эксперты ЕГЭ (история)</t>
  </si>
  <si>
    <t>Эксперты ЕГЭ (литература)</t>
  </si>
  <si>
    <t>Эксперты ОГЭ (русский язык)</t>
  </si>
  <si>
    <t>Эксперты ЕГЭ (русский язык)</t>
  </si>
  <si>
    <t xml:space="preserve">Кафедра общего образования
</t>
  </si>
  <si>
    <t>Учителя русского языка и литературы</t>
  </si>
  <si>
    <t>Учителя английского языка</t>
  </si>
  <si>
    <t>Уителя немецкого языка</t>
  </si>
  <si>
    <t>Учителя ИЗО, МХК</t>
  </si>
  <si>
    <t>Учителя-дефектологи</t>
  </si>
  <si>
    <t>Преподаватели спецдисциплин и мастера СПО</t>
  </si>
  <si>
    <t>Итого по программам с учетом часов, чел/час</t>
  </si>
  <si>
    <t>Всего:</t>
  </si>
  <si>
    <t>Повышение квалификации 
(госзадание бюджет )</t>
  </si>
  <si>
    <t>Эксперты ОГЭ (литература)</t>
  </si>
  <si>
    <t>Эксперты ОГЭ (история)</t>
  </si>
  <si>
    <t>Эксперты ОГЭ (обществознание)</t>
  </si>
  <si>
    <t>Эксперты ОГЭ (английский язык)</t>
  </si>
  <si>
    <t>Эксперты ОГЭ (немецкий язык)</t>
  </si>
  <si>
    <t>Эксперты ОГЭ (информатика)</t>
  </si>
  <si>
    <t>Эксперты ОГЭ (физика)</t>
  </si>
  <si>
    <t>Эксперты ОГЭ (биология)</t>
  </si>
  <si>
    <t>Эксперты ОГЭ (химия)</t>
  </si>
  <si>
    <t>Эксперты ОГЭ (география)</t>
  </si>
  <si>
    <t>Эксперты ГИА (ОГЭ) литература</t>
  </si>
  <si>
    <t>Эксперты ГИА (ОГЭ) английский язык</t>
  </si>
  <si>
    <t>Эксперты ГИА (ОГЭ) немецкий язык</t>
  </si>
  <si>
    <t>Эксперты ГИА (ОГЭ) история</t>
  </si>
  <si>
    <t>Эксперты ГИА (ОГЭ) обществознание</t>
  </si>
  <si>
    <t>Эксперты ГИА (ОГЭ) физика</t>
  </si>
  <si>
    <t>Эксперты ГИА (ОГЭ) биология</t>
  </si>
  <si>
    <t>Эксперты ГИА (ОГЭ) химия</t>
  </si>
  <si>
    <t>Эксперты ГИА (ОГЭ) география</t>
  </si>
  <si>
    <t>Эксперты ГИА (ОГЭ) информатика</t>
  </si>
  <si>
    <t>Педагоги-библиотекари</t>
  </si>
  <si>
    <t>Педагоги, реализующие предметную область ОРКСЭ</t>
  </si>
  <si>
    <t>Педагоги, реализующие предметную область ОДНКНР</t>
  </si>
  <si>
    <t>ОГЭ</t>
  </si>
  <si>
    <t>ЕГЭ</t>
  </si>
  <si>
    <t>Педагогические работники ОО</t>
  </si>
  <si>
    <t>"Педагогическое образование", 260 часов</t>
  </si>
  <si>
    <t>"Дошкольное образование", 260 часов</t>
  </si>
  <si>
    <t>"Начальное общее образование", 260 часов</t>
  </si>
  <si>
    <t>"Преподавание математики в 5–6-х классах в соответствии с обновленным ФГОС ООО", 260 часов</t>
  </si>
  <si>
    <t>"Преподавание русского языка в 5–6-х классах в соответствии с обновленным ФГОС ООО", 260 часов</t>
  </si>
  <si>
    <t>Педагоги библиотекари</t>
  </si>
  <si>
    <t>ИТОГО в 2023 г.</t>
  </si>
  <si>
    <t>Педагоги дополнителього образования</t>
  </si>
  <si>
    <t>ГПРО (бюджет)</t>
  </si>
  <si>
    <t>ПК "Создание единого образовательного пространства образовательной организации: современные подходы и методы", 24 часа, очно</t>
  </si>
  <si>
    <t>Воспитатели кадетских классов</t>
  </si>
  <si>
    <t>ПК "Навигация обучающихся сообществ в личностно-развивающейся образовательной среде", 72 часа, очно</t>
  </si>
  <si>
    <t>ПК "Способы формирования функциональной грамотности у обучающихся общеобразовательных организаций", 20 часов (очно-заочная)</t>
  </si>
  <si>
    <t>ПК "Формирование и развитие познавательных универсальных учебных действий обучающихся в процессе обучения немецкому языку", 72 часа (дистант)</t>
  </si>
  <si>
    <t>ПК "Работа в системе "01Математика", 16 часов (очно)</t>
  </si>
  <si>
    <t>ПК "Психолого-педагогические основы организации образовательной деятельности при обучении взрослых" (18 часов, дистант)</t>
  </si>
  <si>
    <t>ПК "Практическое применение инструментов цифровой образовательной среды в образовательном процессе", 40 часов, заочно</t>
  </si>
  <si>
    <t>Учителя-логопеды</t>
  </si>
  <si>
    <t>ПК "Применение цифровых технологий в образовании в условиях информационного общества", 36 часов, заочно</t>
  </si>
  <si>
    <t xml:space="preserve"> Отчет по плановым курсам повышения квалификации  за 2023 г. разрезе МОУО (количество слушателей по категориям)</t>
  </si>
  <si>
    <t xml:space="preserve">Обучение экспертов в  2023 г. в разрезе МОУО </t>
  </si>
  <si>
    <t>Методическое и информационное сопровождение, 
консультирование работников образовательных организаций  
 в  2023 году</t>
  </si>
  <si>
    <t>ПК "Решение задач повышенного уровня сложности в рамках преподавания математики в профильных классах", 36 часов, очно-заочно</t>
  </si>
  <si>
    <t>ПК "Проектирование улучшений вспомогательных процессов в образовательной организации на основе принципов бережливого производства и системы 5С", 68 часа (очно-заочная)</t>
  </si>
  <si>
    <t>по госзаданию 1 часть (заочная за год)</t>
  </si>
  <si>
    <t>процент выполнения 1 часть (заочная за год)</t>
  </si>
  <si>
    <t>по госзаданию 2 часть (очно-заочная за год)</t>
  </si>
  <si>
    <t>процент выполнения 2 часть (очно-заочная за год)</t>
  </si>
  <si>
    <t>Педагогические работники
 С(К)ОО (учителя-дефектологи)
"Специальное (дефектологическое) образование", 468 часов</t>
  </si>
  <si>
    <t>ПК "Методы и приемы формирования финансовой грамотности у студентов профессиональных образовательных организаций", 24 часа (очно-заочно)</t>
  </si>
  <si>
    <t>ПК "Проектирование современного урока в контексте системно-деятельностного подхода", 30 часов (очно-заочно)</t>
  </si>
  <si>
    <t>ПК "Обеспечение безопасности обучающихся: действия работников общеобразовательных организаций при террористическом акте в форме скоротечного нападения и других угрозах безопасности", 24 часа (заочно)</t>
  </si>
  <si>
    <t>Руководители и заместители руководителей ДОО</t>
  </si>
  <si>
    <t>Багратионовский МО</t>
  </si>
  <si>
    <t>Гвардейский МО</t>
  </si>
  <si>
    <t>Гурьевский  МО</t>
  </si>
  <si>
    <t>Зеленоградский  МО</t>
  </si>
  <si>
    <t>Краснознаменский МО</t>
  </si>
  <si>
    <t>Нестеровский  МО</t>
  </si>
  <si>
    <t>Неманский МО</t>
  </si>
  <si>
    <t>Озерский МО</t>
  </si>
  <si>
    <t>Полесский  МО</t>
  </si>
  <si>
    <t>Правдинский МО</t>
  </si>
  <si>
    <t>Славский МО</t>
  </si>
  <si>
    <t>Черняховский МО</t>
  </si>
  <si>
    <t>ПК "Школа Минпросвещения России": новые возможности для повышения качества образования" (учителя), 48 часов (очно-заочно)</t>
  </si>
  <si>
    <t>ПК "Управление созданием личностно-развивающей образовательной среды", 108 часов (очно-заочно)</t>
  </si>
  <si>
    <t>ПК "Использование цифровых лабораторий естественно-научного направления для организации практической деятельности обучающихся", 38 часа (очно-заочно)</t>
  </si>
  <si>
    <t>Эксперты ГИА (ЕГЭ) русский язык (сочинение)</t>
  </si>
  <si>
    <t>Эксперты ЕГЭ (русский язык, сочинение)</t>
  </si>
  <si>
    <t>Руководители и заместители ДОО</t>
  </si>
  <si>
    <t>Руководители и заместители ОО</t>
  </si>
  <si>
    <t>Руководители и заместители руководителей ОО</t>
  </si>
  <si>
    <t>Преподаватели, воcпитатели кадетских классов</t>
  </si>
  <si>
    <t xml:space="preserve">Итоговый отчет 
по повышению квалификации и профессиональной переподготовки  за  2023 год </t>
  </si>
  <si>
    <t xml:space="preserve">ИТОГО В 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</si>
</sst>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"/>
    <numFmt numFmtId="179" formatCode="0.000%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Arial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BF1D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68" fillId="0" borderId="13" xfId="0" applyFont="1" applyBorder="1" applyAlignment="1">
      <alignment wrapText="1"/>
    </xf>
    <xf numFmtId="0" fontId="68" fillId="4" borderId="13" xfId="0" applyFont="1" applyFill="1" applyBorder="1" applyAlignment="1">
      <alignment wrapText="1"/>
    </xf>
    <xf numFmtId="0" fontId="68" fillId="0" borderId="13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8" fillId="0" borderId="15" xfId="0" applyFont="1" applyBorder="1" applyAlignment="1">
      <alignment wrapText="1"/>
    </xf>
    <xf numFmtId="0" fontId="68" fillId="4" borderId="15" xfId="0" applyFont="1" applyFill="1" applyBorder="1" applyAlignment="1">
      <alignment wrapText="1"/>
    </xf>
    <xf numFmtId="0" fontId="68" fillId="0" borderId="15" xfId="0" applyFont="1" applyBorder="1" applyAlignment="1">
      <alignment horizontal="center" wrapText="1"/>
    </xf>
    <xf numFmtId="0" fontId="68" fillId="0" borderId="16" xfId="0" applyFont="1" applyBorder="1" applyAlignment="1">
      <alignment horizontal="center" wrapText="1"/>
    </xf>
    <xf numFmtId="0" fontId="68" fillId="3" borderId="10" xfId="0" applyFont="1" applyFill="1" applyBorder="1" applyAlignment="1">
      <alignment horizontal="center" wrapText="1"/>
    </xf>
    <xf numFmtId="0" fontId="68" fillId="3" borderId="13" xfId="0" applyFont="1" applyFill="1" applyBorder="1" applyAlignment="1">
      <alignment horizontal="center" wrapText="1"/>
    </xf>
    <xf numFmtId="0" fontId="68" fillId="3" borderId="15" xfId="0" applyFont="1" applyFill="1" applyBorder="1" applyAlignment="1">
      <alignment horizontal="center" wrapText="1"/>
    </xf>
    <xf numFmtId="0" fontId="68" fillId="0" borderId="17" xfId="0" applyFont="1" applyBorder="1" applyAlignment="1">
      <alignment wrapText="1"/>
    </xf>
    <xf numFmtId="0" fontId="68" fillId="10" borderId="17" xfId="0" applyFont="1" applyFill="1" applyBorder="1" applyAlignment="1">
      <alignment wrapText="1"/>
    </xf>
    <xf numFmtId="0" fontId="68" fillId="0" borderId="17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9" fillId="0" borderId="10" xfId="0" applyFont="1" applyBorder="1" applyAlignment="1">
      <alignment wrapText="1"/>
    </xf>
    <xf numFmtId="0" fontId="69" fillId="10" borderId="10" xfId="0" applyFont="1" applyFill="1" applyBorder="1" applyAlignment="1">
      <alignment wrapText="1"/>
    </xf>
    <xf numFmtId="0" fontId="69" fillId="0" borderId="10" xfId="0" applyFont="1" applyBorder="1" applyAlignment="1">
      <alignment horizontal="center" wrapText="1"/>
    </xf>
    <xf numFmtId="0" fontId="69" fillId="3" borderId="10" xfId="0" applyFont="1" applyFill="1" applyBorder="1" applyAlignment="1">
      <alignment horizontal="center" wrapText="1"/>
    </xf>
    <xf numFmtId="0" fontId="69" fillId="8" borderId="10" xfId="0" applyFont="1" applyFill="1" applyBorder="1" applyAlignment="1">
      <alignment wrapText="1"/>
    </xf>
    <xf numFmtId="0" fontId="69" fillId="0" borderId="11" xfId="0" applyFont="1" applyBorder="1" applyAlignment="1">
      <alignment horizontal="center" wrapText="1"/>
    </xf>
    <xf numFmtId="0" fontId="70" fillId="3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0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71" fillId="0" borderId="10" xfId="0" applyFont="1" applyBorder="1" applyAlignment="1">
      <alignment/>
    </xf>
    <xf numFmtId="0" fontId="72" fillId="0" borderId="0" xfId="0" applyFont="1" applyAlignment="1">
      <alignment horizontal="right" indent="5"/>
    </xf>
    <xf numFmtId="0" fontId="72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20" xfId="0" applyFont="1" applyBorder="1" applyAlignment="1">
      <alignment horizontal="center" vertical="top" wrapText="1"/>
    </xf>
    <xf numFmtId="0" fontId="76" fillId="0" borderId="21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22" xfId="0" applyFont="1" applyBorder="1" applyAlignment="1">
      <alignment horizontal="center" vertical="top"/>
    </xf>
    <xf numFmtId="0" fontId="76" fillId="0" borderId="20" xfId="0" applyFont="1" applyBorder="1" applyAlignment="1">
      <alignment vertical="top" wrapText="1"/>
    </xf>
    <xf numFmtId="0" fontId="68" fillId="0" borderId="20" xfId="0" applyFont="1" applyBorder="1" applyAlignment="1">
      <alignment horizontal="center" vertical="top" wrapText="1"/>
    </xf>
    <xf numFmtId="0" fontId="76" fillId="0" borderId="20" xfId="0" applyFont="1" applyBorder="1" applyAlignment="1">
      <alignment horizontal="center" vertical="top"/>
    </xf>
    <xf numFmtId="0" fontId="73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24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right"/>
    </xf>
    <xf numFmtId="0" fontId="77" fillId="0" borderId="10" xfId="0" applyFont="1" applyBorder="1" applyAlignment="1">
      <alignment horizontal="center"/>
    </xf>
    <xf numFmtId="0" fontId="78" fillId="0" borderId="19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0" borderId="10" xfId="0" applyFont="1" applyBorder="1" applyAlignment="1">
      <alignment horizontal="center"/>
    </xf>
    <xf numFmtId="0" fontId="80" fillId="4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0" fontId="80" fillId="4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10" borderId="0" xfId="0" applyFill="1" applyAlignment="1">
      <alignment/>
    </xf>
    <xf numFmtId="0" fontId="69" fillId="0" borderId="10" xfId="0" applyFont="1" applyBorder="1" applyAlignment="1">
      <alignment/>
    </xf>
    <xf numFmtId="0" fontId="58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right" vertical="top"/>
    </xf>
    <xf numFmtId="0" fontId="80" fillId="0" borderId="23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66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58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10" fontId="80" fillId="0" borderId="10" xfId="0" applyNumberFormat="1" applyFont="1" applyBorder="1" applyAlignment="1">
      <alignment/>
    </xf>
    <xf numFmtId="10" fontId="81" fillId="0" borderId="10" xfId="0" applyNumberFormat="1" applyFont="1" applyBorder="1" applyAlignment="1">
      <alignment/>
    </xf>
    <xf numFmtId="0" fontId="81" fillId="0" borderId="23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25" xfId="0" applyFont="1" applyFill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5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0" xfId="0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71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3" fillId="0" borderId="10" xfId="0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71" fillId="0" borderId="26" xfId="0" applyFont="1" applyBorder="1" applyAlignment="1">
      <alignment/>
    </xf>
    <xf numFmtId="0" fontId="71" fillId="0" borderId="1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38" fillId="0" borderId="12" xfId="0" applyFont="1" applyBorder="1" applyAlignment="1">
      <alignment/>
    </xf>
    <xf numFmtId="0" fontId="58" fillId="0" borderId="10" xfId="0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0" fontId="68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top"/>
    </xf>
    <xf numFmtId="0" fontId="69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36" borderId="10" xfId="0" applyFont="1" applyFill="1" applyBorder="1" applyAlignment="1">
      <alignment vertical="top"/>
    </xf>
    <xf numFmtId="0" fontId="69" fillId="0" borderId="10" xfId="0" applyFont="1" applyFill="1" applyBorder="1" applyAlignment="1">
      <alignment horizontal="right" vertical="center"/>
    </xf>
    <xf numFmtId="0" fontId="69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70" fillId="36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wrapText="1"/>
    </xf>
    <xf numFmtId="0" fontId="70" fillId="0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70" fillId="36" borderId="10" xfId="0" applyFont="1" applyFill="1" applyBorder="1" applyAlignment="1">
      <alignment wrapText="1"/>
    </xf>
    <xf numFmtId="0" fontId="70" fillId="0" borderId="0" xfId="0" applyFont="1" applyAlignment="1">
      <alignment/>
    </xf>
    <xf numFmtId="0" fontId="68" fillId="4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71" fillId="36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70" fillId="36" borderId="0" xfId="0" applyFont="1" applyFill="1" applyBorder="1" applyAlignment="1">
      <alignment/>
    </xf>
    <xf numFmtId="0" fontId="70" fillId="0" borderId="19" xfId="0" applyFont="1" applyFill="1" applyBorder="1" applyAlignment="1">
      <alignment vertical="top" wrapText="1"/>
    </xf>
    <xf numFmtId="0" fontId="70" fillId="0" borderId="19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10" xfId="0" applyFont="1" applyFill="1" applyBorder="1" applyAlignment="1">
      <alignment/>
    </xf>
    <xf numFmtId="0" fontId="70" fillId="0" borderId="19" xfId="0" applyFont="1" applyBorder="1" applyAlignment="1">
      <alignment wrapText="1"/>
    </xf>
    <xf numFmtId="0" fontId="70" fillId="0" borderId="19" xfId="0" applyFont="1" applyBorder="1" applyAlignment="1">
      <alignment/>
    </xf>
    <xf numFmtId="0" fontId="70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vertical="top"/>
    </xf>
    <xf numFmtId="0" fontId="70" fillId="0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wrapText="1"/>
    </xf>
    <xf numFmtId="0" fontId="71" fillId="36" borderId="10" xfId="0" applyFont="1" applyFill="1" applyBorder="1" applyAlignment="1">
      <alignment horizontal="right" wrapText="1"/>
    </xf>
    <xf numFmtId="0" fontId="70" fillId="36" borderId="10" xfId="0" applyFont="1" applyFill="1" applyBorder="1" applyAlignment="1">
      <alignment vertical="top"/>
    </xf>
    <xf numFmtId="0" fontId="8" fillId="36" borderId="10" xfId="0" applyFont="1" applyFill="1" applyBorder="1" applyAlignment="1">
      <alignment horizontal="right" vertical="top"/>
    </xf>
    <xf numFmtId="0" fontId="8" fillId="36" borderId="10" xfId="0" applyFont="1" applyFill="1" applyBorder="1" applyAlignment="1">
      <alignment vertical="center" wrapText="1"/>
    </xf>
    <xf numFmtId="0" fontId="71" fillId="0" borderId="11" xfId="0" applyFont="1" applyBorder="1" applyAlignment="1">
      <alignment vertical="center"/>
    </xf>
    <xf numFmtId="0" fontId="71" fillId="0" borderId="26" xfId="0" applyFont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27" xfId="0" applyFont="1" applyBorder="1" applyAlignment="1">
      <alignment vertical="top" wrapText="1"/>
    </xf>
    <xf numFmtId="0" fontId="69" fillId="0" borderId="27" xfId="0" applyFont="1" applyBorder="1" applyAlignment="1">
      <alignment vertical="top"/>
    </xf>
    <xf numFmtId="0" fontId="70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/>
    </xf>
    <xf numFmtId="0" fontId="69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71" fillId="36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/>
    </xf>
    <xf numFmtId="9" fontId="0" fillId="0" borderId="0" xfId="57" applyFont="1" applyAlignment="1">
      <alignment/>
    </xf>
    <xf numFmtId="0" fontId="6" fillId="36" borderId="12" xfId="0" applyFont="1" applyFill="1" applyBorder="1" applyAlignment="1">
      <alignment horizontal="center"/>
    </xf>
    <xf numFmtId="0" fontId="68" fillId="0" borderId="28" xfId="0" applyFont="1" applyBorder="1" applyAlignment="1">
      <alignment horizontal="left" vertical="top"/>
    </xf>
    <xf numFmtId="0" fontId="68" fillId="0" borderId="10" xfId="0" applyFont="1" applyBorder="1" applyAlignment="1">
      <alignment/>
    </xf>
    <xf numFmtId="0" fontId="6" fillId="36" borderId="12" xfId="0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top"/>
    </xf>
    <xf numFmtId="0" fontId="70" fillId="36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9" fontId="0" fillId="0" borderId="0" xfId="57" applyFont="1" applyAlignment="1">
      <alignment/>
    </xf>
    <xf numFmtId="0" fontId="81" fillId="0" borderId="10" xfId="0" applyFont="1" applyBorder="1" applyAlignment="1">
      <alignment horizontal="right"/>
    </xf>
    <xf numFmtId="0" fontId="71" fillId="4" borderId="10" xfId="0" applyFont="1" applyFill="1" applyBorder="1" applyAlignment="1">
      <alignment wrapText="1"/>
    </xf>
    <xf numFmtId="0" fontId="70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wrapText="1"/>
    </xf>
    <xf numFmtId="0" fontId="70" fillId="4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/>
    </xf>
    <xf numFmtId="0" fontId="8" fillId="4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36" borderId="10" xfId="0" applyFont="1" applyFill="1" applyBorder="1" applyAlignment="1">
      <alignment vertical="top"/>
    </xf>
    <xf numFmtId="0" fontId="69" fillId="36" borderId="12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8" fillId="37" borderId="10" xfId="0" applyFont="1" applyFill="1" applyBorder="1" applyAlignment="1">
      <alignment/>
    </xf>
    <xf numFmtId="0" fontId="70" fillId="38" borderId="10" xfId="0" applyFont="1" applyFill="1" applyBorder="1" applyAlignment="1">
      <alignment horizontal="left"/>
    </xf>
    <xf numFmtId="0" fontId="68" fillId="0" borderId="10" xfId="0" applyFont="1" applyBorder="1" applyAlignment="1">
      <alignment vertical="top"/>
    </xf>
    <xf numFmtId="0" fontId="69" fillId="36" borderId="12" xfId="0" applyFont="1" applyFill="1" applyBorder="1" applyAlignment="1">
      <alignment horizontal="center"/>
    </xf>
    <xf numFmtId="0" fontId="68" fillId="38" borderId="11" xfId="0" applyFont="1" applyFill="1" applyBorder="1" applyAlignment="1">
      <alignment/>
    </xf>
    <xf numFmtId="0" fontId="68" fillId="0" borderId="11" xfId="0" applyFont="1" applyBorder="1" applyAlignment="1">
      <alignment/>
    </xf>
    <xf numFmtId="0" fontId="68" fillId="0" borderId="11" xfId="0" applyFont="1" applyBorder="1" applyAlignment="1">
      <alignment horizontal="left" vertical="top"/>
    </xf>
    <xf numFmtId="0" fontId="68" fillId="0" borderId="11" xfId="0" applyFont="1" applyBorder="1" applyAlignment="1">
      <alignment horizontal="left" vertical="top" wrapText="1"/>
    </xf>
    <xf numFmtId="0" fontId="69" fillId="0" borderId="30" xfId="0" applyFont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9" fillId="0" borderId="31" xfId="0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0" fontId="69" fillId="0" borderId="32" xfId="0" applyFont="1" applyFill="1" applyBorder="1" applyAlignment="1">
      <alignment horizontal="right" vertical="center"/>
    </xf>
    <xf numFmtId="0" fontId="69" fillId="36" borderId="32" xfId="0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horizontal="right" vertical="center"/>
    </xf>
    <xf numFmtId="0" fontId="69" fillId="36" borderId="12" xfId="0" applyFont="1" applyFill="1" applyBorder="1" applyAlignment="1">
      <alignment horizontal="right" vertical="center"/>
    </xf>
    <xf numFmtId="0" fontId="69" fillId="0" borderId="23" xfId="0" applyFont="1" applyFill="1" applyBorder="1" applyAlignment="1">
      <alignment horizontal="right" vertical="center"/>
    </xf>
    <xf numFmtId="0" fontId="68" fillId="39" borderId="10" xfId="0" applyFont="1" applyFill="1" applyBorder="1" applyAlignment="1">
      <alignment horizontal="center" wrapText="1"/>
    </xf>
    <xf numFmtId="0" fontId="6" fillId="40" borderId="30" xfId="0" applyFont="1" applyFill="1" applyBorder="1" applyAlignment="1">
      <alignment vertical="top" wrapText="1"/>
    </xf>
    <xf numFmtId="0" fontId="69" fillId="4" borderId="3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6" fillId="40" borderId="11" xfId="0" applyFont="1" applyFill="1" applyBorder="1" applyAlignment="1">
      <alignment vertical="top" wrapText="1"/>
    </xf>
    <xf numFmtId="0" fontId="69" fillId="4" borderId="11" xfId="0" applyFont="1" applyFill="1" applyBorder="1" applyAlignment="1">
      <alignment vertical="top" wrapText="1"/>
    </xf>
    <xf numFmtId="0" fontId="68" fillId="41" borderId="10" xfId="0" applyFont="1" applyFill="1" applyBorder="1" applyAlignment="1">
      <alignment horizontal="center" wrapText="1"/>
    </xf>
    <xf numFmtId="0" fontId="68" fillId="41" borderId="10" xfId="0" applyFont="1" applyFill="1" applyBorder="1" applyAlignment="1">
      <alignment horizontal="center" vertical="center" wrapText="1"/>
    </xf>
    <xf numFmtId="0" fontId="85" fillId="4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wrapText="1"/>
    </xf>
    <xf numFmtId="0" fontId="69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36" borderId="12" xfId="0" applyFont="1" applyFill="1" applyBorder="1" applyAlignment="1">
      <alignment horizontal="center"/>
    </xf>
    <xf numFmtId="0" fontId="84" fillId="36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0" xfId="0" applyFont="1" applyBorder="1" applyAlignment="1">
      <alignment/>
    </xf>
    <xf numFmtId="0" fontId="84" fillId="36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36" borderId="10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/>
    </xf>
    <xf numFmtId="0" fontId="71" fillId="36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/>
    </xf>
    <xf numFmtId="0" fontId="81" fillId="0" borderId="11" xfId="0" applyFont="1" applyBorder="1" applyAlignment="1">
      <alignment/>
    </xf>
    <xf numFmtId="0" fontId="81" fillId="0" borderId="26" xfId="0" applyFont="1" applyBorder="1" applyAlignment="1">
      <alignment/>
    </xf>
    <xf numFmtId="0" fontId="81" fillId="0" borderId="12" xfId="0" applyFont="1" applyBorder="1" applyAlignment="1">
      <alignment/>
    </xf>
    <xf numFmtId="0" fontId="86" fillId="0" borderId="25" xfId="0" applyFont="1" applyBorder="1" applyAlignment="1">
      <alignment/>
    </xf>
    <xf numFmtId="0" fontId="86" fillId="0" borderId="33" xfId="0" applyFont="1" applyBorder="1" applyAlignment="1">
      <alignment/>
    </xf>
    <xf numFmtId="0" fontId="86" fillId="0" borderId="18" xfId="0" applyFont="1" applyBorder="1" applyAlignment="1">
      <alignment/>
    </xf>
    <xf numFmtId="0" fontId="86" fillId="0" borderId="23" xfId="0" applyFont="1" applyBorder="1" applyAlignment="1">
      <alignment/>
    </xf>
    <xf numFmtId="0" fontId="86" fillId="0" borderId="24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34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26" xfId="0" applyFont="1" applyBorder="1" applyAlignment="1">
      <alignment wrapText="1"/>
    </xf>
    <xf numFmtId="0" fontId="69" fillId="0" borderId="12" xfId="0" applyFont="1" applyBorder="1" applyAlignment="1">
      <alignment wrapText="1"/>
    </xf>
    <xf numFmtId="0" fontId="69" fillId="0" borderId="10" xfId="0" applyFont="1" applyBorder="1" applyAlignment="1">
      <alignment horizontal="center" textRotation="90" wrapText="1"/>
    </xf>
    <xf numFmtId="0" fontId="69" fillId="0" borderId="11" xfId="0" applyFont="1" applyBorder="1" applyAlignment="1">
      <alignment vertical="top"/>
    </xf>
    <xf numFmtId="0" fontId="69" fillId="0" borderId="26" xfId="0" applyFont="1" applyBorder="1" applyAlignment="1">
      <alignment vertical="top"/>
    </xf>
    <xf numFmtId="0" fontId="69" fillId="0" borderId="12" xfId="0" applyFont="1" applyBorder="1" applyAlignment="1">
      <alignment vertical="top"/>
    </xf>
    <xf numFmtId="0" fontId="69" fillId="0" borderId="19" xfId="0" applyFont="1" applyBorder="1" applyAlignment="1">
      <alignment vertical="top"/>
    </xf>
    <xf numFmtId="0" fontId="69" fillId="36" borderId="10" xfId="0" applyFont="1" applyFill="1" applyBorder="1" applyAlignment="1">
      <alignment vertical="top" wrapText="1"/>
    </xf>
    <xf numFmtId="0" fontId="69" fillId="36" borderId="19" xfId="0" applyFont="1" applyFill="1" applyBorder="1" applyAlignment="1">
      <alignment vertical="top" wrapText="1"/>
    </xf>
    <xf numFmtId="0" fontId="70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0" fontId="70" fillId="0" borderId="11" xfId="0" applyFont="1" applyBorder="1" applyAlignment="1">
      <alignment horizontal="center" vertical="center"/>
    </xf>
    <xf numFmtId="0" fontId="70" fillId="0" borderId="19" xfId="0" applyFont="1" applyFill="1" applyBorder="1" applyAlignment="1">
      <alignment horizontal="center" wrapText="1"/>
    </xf>
    <xf numFmtId="0" fontId="68" fillId="39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1" fillId="0" borderId="26" xfId="0" applyFont="1" applyFill="1" applyBorder="1" applyAlignment="1">
      <alignment/>
    </xf>
    <xf numFmtId="0" fontId="72" fillId="36" borderId="10" xfId="0" applyFont="1" applyFill="1" applyBorder="1" applyAlignment="1">
      <alignment horizontal="center" wrapText="1"/>
    </xf>
    <xf numFmtId="0" fontId="70" fillId="36" borderId="10" xfId="0" applyFont="1" applyFill="1" applyBorder="1" applyAlignment="1">
      <alignment horizontal="center" wrapText="1"/>
    </xf>
    <xf numFmtId="0" fontId="70" fillId="0" borderId="23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left" vertical="top"/>
    </xf>
    <xf numFmtId="0" fontId="69" fillId="0" borderId="10" xfId="0" applyFont="1" applyBorder="1" applyAlignment="1">
      <alignment horizontal="left" vertical="top"/>
    </xf>
    <xf numFmtId="0" fontId="68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/>
    </xf>
    <xf numFmtId="0" fontId="68" fillId="0" borderId="35" xfId="0" applyFont="1" applyBorder="1" applyAlignment="1">
      <alignment horizontal="left" vertical="top"/>
    </xf>
    <xf numFmtId="0" fontId="72" fillId="0" borderId="19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wrapText="1"/>
    </xf>
    <xf numFmtId="0" fontId="69" fillId="38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/>
    </xf>
    <xf numFmtId="0" fontId="68" fillId="36" borderId="10" xfId="0" applyFont="1" applyFill="1" applyBorder="1" applyAlignment="1">
      <alignment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wrapText="1"/>
    </xf>
    <xf numFmtId="0" fontId="76" fillId="0" borderId="37" xfId="0" applyFont="1" applyBorder="1" applyAlignment="1">
      <alignment horizontal="center" wrapText="1"/>
    </xf>
    <xf numFmtId="0" fontId="76" fillId="0" borderId="38" xfId="0" applyFont="1" applyBorder="1" applyAlignment="1">
      <alignment horizontal="center" wrapText="1"/>
    </xf>
    <xf numFmtId="0" fontId="76" fillId="0" borderId="39" xfId="0" applyFont="1" applyBorder="1" applyAlignment="1">
      <alignment horizontal="center" wrapText="1"/>
    </xf>
    <xf numFmtId="0" fontId="76" fillId="0" borderId="40" xfId="0" applyFont="1" applyBorder="1" applyAlignment="1">
      <alignment horizontal="center" wrapText="1"/>
    </xf>
    <xf numFmtId="0" fontId="76" fillId="0" borderId="41" xfId="0" applyFont="1" applyBorder="1" applyAlignment="1">
      <alignment horizontal="center" wrapText="1"/>
    </xf>
    <xf numFmtId="0" fontId="76" fillId="0" borderId="42" xfId="0" applyFont="1" applyBorder="1" applyAlignment="1">
      <alignment horizontal="center" wrapText="1"/>
    </xf>
    <xf numFmtId="0" fontId="76" fillId="0" borderId="43" xfId="0" applyFont="1" applyBorder="1" applyAlignment="1">
      <alignment horizontal="center" wrapText="1"/>
    </xf>
    <xf numFmtId="0" fontId="76" fillId="0" borderId="44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58" fillId="0" borderId="11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76" fillId="0" borderId="46" xfId="0" applyFont="1" applyBorder="1" applyAlignment="1">
      <alignment horizontal="center" wrapText="1"/>
    </xf>
    <xf numFmtId="0" fontId="76" fillId="0" borderId="47" xfId="0" applyFont="1" applyBorder="1" applyAlignment="1">
      <alignment horizontal="center" wrapText="1"/>
    </xf>
    <xf numFmtId="0" fontId="71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right" wrapText="1"/>
    </xf>
    <xf numFmtId="0" fontId="7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1" fontId="71" fillId="0" borderId="10" xfId="57" applyNumberFormat="1" applyFont="1" applyFill="1" applyBorder="1" applyAlignment="1">
      <alignment horizontal="center" vertical="center"/>
    </xf>
    <xf numFmtId="9" fontId="71" fillId="0" borderId="10" xfId="57" applyNumberFormat="1" applyFont="1" applyFill="1" applyBorder="1" applyAlignment="1">
      <alignment horizontal="center" vertical="center"/>
    </xf>
    <xf numFmtId="10" fontId="71" fillId="36" borderId="10" xfId="57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right"/>
    </xf>
    <xf numFmtId="0" fontId="71" fillId="36" borderId="23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wrapText="1"/>
    </xf>
    <xf numFmtId="0" fontId="8" fillId="36" borderId="11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top"/>
    </xf>
    <xf numFmtId="0" fontId="8" fillId="36" borderId="26" xfId="0" applyFont="1" applyFill="1" applyBorder="1" applyAlignment="1">
      <alignment horizontal="center" vertical="top"/>
    </xf>
    <xf numFmtId="0" fontId="8" fillId="36" borderId="12" xfId="0" applyFont="1" applyFill="1" applyBorder="1" applyAlignment="1">
      <alignment horizontal="center" vertical="top"/>
    </xf>
    <xf numFmtId="0" fontId="69" fillId="0" borderId="48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1" fillId="36" borderId="11" xfId="0" applyFont="1" applyFill="1" applyBorder="1" applyAlignment="1">
      <alignment horizontal="center" wrapText="1"/>
    </xf>
    <xf numFmtId="0" fontId="71" fillId="36" borderId="26" xfId="0" applyFont="1" applyFill="1" applyBorder="1" applyAlignment="1">
      <alignment horizontal="center" wrapText="1"/>
    </xf>
    <xf numFmtId="0" fontId="71" fillId="36" borderId="12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26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0" fontId="80" fillId="0" borderId="11" xfId="0" applyFont="1" applyBorder="1" applyAlignment="1">
      <alignment horizontal="center" wrapText="1"/>
    </xf>
    <xf numFmtId="0" fontId="80" fillId="0" borderId="26" xfId="0" applyFont="1" applyBorder="1" applyAlignment="1">
      <alignment horizontal="center" wrapText="1"/>
    </xf>
    <xf numFmtId="0" fontId="80" fillId="0" borderId="12" xfId="0" applyFont="1" applyBorder="1" applyAlignment="1">
      <alignment horizont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7" fillId="0" borderId="19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77" fillId="0" borderId="48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82" fillId="0" borderId="11" xfId="0" applyFont="1" applyBorder="1" applyAlignment="1">
      <alignment horizontal="center" vertical="top" wrapText="1"/>
    </xf>
    <xf numFmtId="0" fontId="82" fillId="0" borderId="26" xfId="0" applyFont="1" applyBorder="1" applyAlignment="1">
      <alignment horizontal="center" vertical="top"/>
    </xf>
    <xf numFmtId="0" fontId="82" fillId="0" borderId="12" xfId="0" applyFont="1" applyBorder="1" applyAlignment="1">
      <alignment horizontal="center" vertical="top"/>
    </xf>
    <xf numFmtId="0" fontId="58" fillId="0" borderId="0" xfId="0" applyFont="1" applyAlignment="1">
      <alignment horizontal="left" wrapText="1"/>
    </xf>
    <xf numFmtId="0" fontId="69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113</xdr:row>
      <xdr:rowOff>152400</xdr:rowOff>
    </xdr:from>
    <xdr:to>
      <xdr:col>14</xdr:col>
      <xdr:colOff>342900</xdr:colOff>
      <xdr:row>132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5680650"/>
          <a:ext cx="9953625" cy="383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Итого обучено за 2023 год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10867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слушателей,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том числе: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1. Повышение квалификации по дополнительным программам повышения квалификации в рамках госзадания  -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чел, из них плановое предметное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ПК - 4550 чел.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2.  Обучение на внебюджетной основе: всего 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чел., из них: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по дополнительным программам профессиональной переподготовки  -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69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чел.;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по дополнительным программам повышения квалификации - 57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3. Повышение квалификации  по ГПРО:  всего 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4691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 них: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эксперты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ГИА 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1986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ФГОС ООО, СОО - 2000 чел.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- по Безопасности - 600 чел.
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другим программам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
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Обучение только в дистанционной форме -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3468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чел., из них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дополнительным программам профессиональной переподготовки  -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чел.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5.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Всего в 2023 году реализовано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 дополнительные профессиональные программы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повышения квалификации и 8 - дополнительные профессиональные программы профессиональной  переподготовки.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Реализованы на  плановом ПК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 программа,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на внебюджетной основе 28 программ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 Госзадание по повышению квалификации выполнено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% и составило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874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чел./час.; по методическому и информационному сопровождению, консультированию работников образовательных организаций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2811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шт.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3">
      <selection activeCell="A1" sqref="A1:I26"/>
    </sheetView>
  </sheetViews>
  <sheetFormatPr defaultColWidth="9.140625" defaultRowHeight="15"/>
  <cols>
    <col min="1" max="1" width="5.57421875" style="0" customWidth="1"/>
    <col min="2" max="2" width="23.00390625" style="0" customWidth="1"/>
  </cols>
  <sheetData>
    <row r="1" spans="1:9" ht="15">
      <c r="A1" s="377" t="s">
        <v>2</v>
      </c>
      <c r="B1" s="377"/>
      <c r="C1" s="377"/>
      <c r="D1" s="377"/>
      <c r="E1" s="377"/>
      <c r="F1" s="377"/>
      <c r="G1" s="377"/>
      <c r="H1" s="377"/>
      <c r="I1" s="377"/>
    </row>
    <row r="2" spans="1:9" ht="15">
      <c r="A2" s="377"/>
      <c r="B2" s="377"/>
      <c r="C2" s="377"/>
      <c r="D2" s="377"/>
      <c r="E2" s="377"/>
      <c r="F2" s="377"/>
      <c r="G2" s="377"/>
      <c r="H2" s="377"/>
      <c r="I2" s="377"/>
    </row>
    <row r="3" spans="1:9" ht="15">
      <c r="A3" s="377"/>
      <c r="B3" s="377"/>
      <c r="C3" s="377"/>
      <c r="D3" s="377"/>
      <c r="E3" s="377"/>
      <c r="F3" s="377"/>
      <c r="G3" s="377"/>
      <c r="H3" s="377"/>
      <c r="I3" s="377"/>
    </row>
    <row r="4" spans="1:9" ht="15">
      <c r="A4" s="3"/>
      <c r="B4" s="378" t="s">
        <v>3</v>
      </c>
      <c r="C4" s="380" t="s">
        <v>4</v>
      </c>
      <c r="D4" s="381"/>
      <c r="E4" s="381"/>
      <c r="F4" s="382"/>
      <c r="G4" s="380" t="s">
        <v>5</v>
      </c>
      <c r="H4" s="381"/>
      <c r="I4" s="382"/>
    </row>
    <row r="5" spans="1:9" ht="15.75" thickBot="1">
      <c r="A5" s="3"/>
      <c r="B5" s="379"/>
      <c r="C5" s="3" t="s">
        <v>6</v>
      </c>
      <c r="D5" s="3" t="s">
        <v>7</v>
      </c>
      <c r="E5" s="4" t="s">
        <v>8</v>
      </c>
      <c r="F5" s="3" t="s">
        <v>9</v>
      </c>
      <c r="G5" s="5" t="s">
        <v>10</v>
      </c>
      <c r="H5" s="3" t="s">
        <v>11</v>
      </c>
      <c r="I5" s="3" t="s">
        <v>12</v>
      </c>
    </row>
    <row r="6" spans="1:9" ht="44.25" customHeight="1" thickBot="1">
      <c r="A6" s="1">
        <v>1</v>
      </c>
      <c r="B6" s="6" t="s">
        <v>13</v>
      </c>
      <c r="C6" s="7">
        <v>6</v>
      </c>
      <c r="D6" s="8">
        <v>3</v>
      </c>
      <c r="E6" s="9">
        <v>3</v>
      </c>
      <c r="F6" s="10"/>
      <c r="G6" s="11"/>
      <c r="H6" s="1"/>
      <c r="I6" s="1"/>
    </row>
    <row r="7" spans="1:9" ht="16.5" thickBot="1">
      <c r="A7" s="1">
        <v>2</v>
      </c>
      <c r="B7" s="12" t="s">
        <v>14</v>
      </c>
      <c r="C7" s="13">
        <v>6</v>
      </c>
      <c r="D7" s="14">
        <v>3</v>
      </c>
      <c r="E7" s="15">
        <v>3</v>
      </c>
      <c r="F7" s="10"/>
      <c r="G7" s="11"/>
      <c r="H7" s="1"/>
      <c r="I7" s="1"/>
    </row>
    <row r="8" spans="1:9" ht="52.5" customHeight="1" thickBot="1">
      <c r="A8" s="1">
        <v>3</v>
      </c>
      <c r="B8" s="6" t="s">
        <v>15</v>
      </c>
      <c r="C8" s="7">
        <v>8</v>
      </c>
      <c r="D8" s="8">
        <v>4</v>
      </c>
      <c r="E8" s="9">
        <v>4</v>
      </c>
      <c r="F8" s="16">
        <v>6</v>
      </c>
      <c r="G8" s="11"/>
      <c r="H8" s="1"/>
      <c r="I8" s="1"/>
    </row>
    <row r="9" spans="1:9" ht="41.25" customHeight="1" thickBot="1">
      <c r="A9" s="1">
        <v>4</v>
      </c>
      <c r="B9" s="12" t="s">
        <v>16</v>
      </c>
      <c r="C9" s="13">
        <v>8</v>
      </c>
      <c r="D9" s="14">
        <v>4</v>
      </c>
      <c r="E9" s="15">
        <v>4</v>
      </c>
      <c r="F9" s="17">
        <v>6</v>
      </c>
      <c r="G9" s="11"/>
      <c r="H9" s="1"/>
      <c r="I9" s="1"/>
    </row>
    <row r="10" spans="1:9" ht="40.5" customHeight="1" thickBot="1">
      <c r="A10" s="1">
        <v>5</v>
      </c>
      <c r="B10" s="12" t="s">
        <v>17</v>
      </c>
      <c r="C10" s="13">
        <v>8</v>
      </c>
      <c r="D10" s="14">
        <v>6</v>
      </c>
      <c r="E10" s="15">
        <v>2</v>
      </c>
      <c r="F10" s="18">
        <v>6</v>
      </c>
      <c r="G10" s="11"/>
      <c r="H10" s="1"/>
      <c r="I10" s="1"/>
    </row>
    <row r="11" spans="1:9" ht="28.5" customHeight="1" thickBot="1">
      <c r="A11" s="1">
        <v>6</v>
      </c>
      <c r="B11" s="12" t="s">
        <v>18</v>
      </c>
      <c r="C11" s="13">
        <v>8</v>
      </c>
      <c r="D11" s="14">
        <v>4</v>
      </c>
      <c r="E11" s="15">
        <v>4</v>
      </c>
      <c r="F11" s="18">
        <v>6</v>
      </c>
      <c r="G11" s="11"/>
      <c r="H11" s="1"/>
      <c r="I11" s="1"/>
    </row>
    <row r="12" spans="1:9" ht="33.75" customHeight="1" thickBot="1">
      <c r="A12" s="1">
        <v>7</v>
      </c>
      <c r="B12" s="12" t="s">
        <v>19</v>
      </c>
      <c r="C12" s="13">
        <v>8</v>
      </c>
      <c r="D12" s="14">
        <v>4</v>
      </c>
      <c r="E12" s="15">
        <v>4</v>
      </c>
      <c r="F12" s="18">
        <v>6</v>
      </c>
      <c r="G12" s="11"/>
      <c r="H12" s="1"/>
      <c r="I12" s="1"/>
    </row>
    <row r="13" spans="1:9" ht="66" customHeight="1" thickBot="1">
      <c r="A13" s="1">
        <v>9</v>
      </c>
      <c r="B13" s="12" t="s">
        <v>20</v>
      </c>
      <c r="C13" s="13">
        <v>8</v>
      </c>
      <c r="D13" s="14">
        <v>4</v>
      </c>
      <c r="E13" s="15">
        <v>4</v>
      </c>
      <c r="F13" s="18">
        <v>6</v>
      </c>
      <c r="G13" s="11"/>
      <c r="H13" s="1"/>
      <c r="I13" s="1"/>
    </row>
    <row r="14" spans="1:9" ht="31.5" customHeight="1" thickBot="1">
      <c r="A14" s="1">
        <v>10</v>
      </c>
      <c r="B14" s="6" t="s">
        <v>21</v>
      </c>
      <c r="C14" s="7">
        <v>8</v>
      </c>
      <c r="D14" s="8">
        <v>4</v>
      </c>
      <c r="E14" s="9">
        <v>4</v>
      </c>
      <c r="F14" s="17">
        <v>14</v>
      </c>
      <c r="G14" s="11"/>
      <c r="H14" s="1"/>
      <c r="I14" s="1"/>
    </row>
    <row r="15" spans="1:9" ht="42" customHeight="1" thickBot="1">
      <c r="A15" s="1">
        <v>11</v>
      </c>
      <c r="B15" s="12" t="s">
        <v>22</v>
      </c>
      <c r="C15" s="13">
        <v>8</v>
      </c>
      <c r="D15" s="14">
        <v>4</v>
      </c>
      <c r="E15" s="15">
        <v>4</v>
      </c>
      <c r="F15" s="18">
        <v>14</v>
      </c>
      <c r="G15" s="11"/>
      <c r="H15" s="1"/>
      <c r="I15" s="1"/>
    </row>
    <row r="16" spans="1:9" ht="33.75" customHeight="1" thickBot="1">
      <c r="A16" s="1">
        <v>12</v>
      </c>
      <c r="B16" s="12" t="s">
        <v>23</v>
      </c>
      <c r="C16" s="13">
        <v>16</v>
      </c>
      <c r="D16" s="14">
        <v>10</v>
      </c>
      <c r="E16" s="15">
        <v>6</v>
      </c>
      <c r="F16" s="18">
        <v>14</v>
      </c>
      <c r="G16" s="11"/>
      <c r="H16" s="1"/>
      <c r="I16" s="1"/>
    </row>
    <row r="17" spans="1:9" ht="39" customHeight="1" thickBot="1">
      <c r="A17" s="1">
        <v>13</v>
      </c>
      <c r="B17" s="12" t="s">
        <v>24</v>
      </c>
      <c r="C17" s="13">
        <v>12</v>
      </c>
      <c r="D17" s="14">
        <v>8</v>
      </c>
      <c r="E17" s="15">
        <v>4</v>
      </c>
      <c r="F17" s="18">
        <v>10</v>
      </c>
      <c r="G17" s="11"/>
      <c r="H17" s="1"/>
      <c r="I17" s="1"/>
    </row>
    <row r="18" spans="1:9" ht="35.25" customHeight="1" thickBot="1">
      <c r="A18" s="1">
        <v>14</v>
      </c>
      <c r="B18" s="12" t="s">
        <v>25</v>
      </c>
      <c r="C18" s="13">
        <v>12</v>
      </c>
      <c r="D18" s="14">
        <v>6</v>
      </c>
      <c r="E18" s="15">
        <v>6</v>
      </c>
      <c r="F18" s="18">
        <v>10</v>
      </c>
      <c r="G18" s="11"/>
      <c r="H18" s="1"/>
      <c r="I18" s="1"/>
    </row>
    <row r="19" spans="1:9" ht="30" customHeight="1" thickBot="1">
      <c r="A19" s="1">
        <v>15</v>
      </c>
      <c r="B19" s="12" t="s">
        <v>26</v>
      </c>
      <c r="C19" s="13">
        <v>16</v>
      </c>
      <c r="D19" s="14">
        <v>6</v>
      </c>
      <c r="E19" s="15">
        <v>10</v>
      </c>
      <c r="F19" s="18">
        <v>14</v>
      </c>
      <c r="G19" s="11"/>
      <c r="H19" s="1"/>
      <c r="I19" s="1"/>
    </row>
    <row r="20" spans="1:9" ht="53.25" customHeight="1">
      <c r="A20" s="1">
        <v>16</v>
      </c>
      <c r="B20" s="19" t="s">
        <v>27</v>
      </c>
      <c r="C20" s="20">
        <v>20</v>
      </c>
      <c r="D20" s="21">
        <v>6</v>
      </c>
      <c r="E20" s="22">
        <v>14</v>
      </c>
      <c r="F20" s="23">
        <v>2</v>
      </c>
      <c r="G20" s="24"/>
      <c r="H20" s="25"/>
      <c r="I20" s="25"/>
    </row>
    <row r="21" spans="1:9" ht="15.75">
      <c r="A21" s="1">
        <v>17</v>
      </c>
      <c r="B21" s="26" t="s">
        <v>1</v>
      </c>
      <c r="C21" s="27">
        <v>152</v>
      </c>
      <c r="D21" s="28"/>
      <c r="E21" s="28"/>
      <c r="F21" s="29">
        <v>114</v>
      </c>
      <c r="G21" s="1"/>
      <c r="H21" s="1"/>
      <c r="I21" s="1"/>
    </row>
    <row r="22" spans="1:9" ht="46.5" customHeight="1">
      <c r="A22" s="1">
        <v>18</v>
      </c>
      <c r="B22" s="30" t="s">
        <v>28</v>
      </c>
      <c r="C22" s="30">
        <v>144</v>
      </c>
      <c r="D22" s="28"/>
      <c r="E22" s="31"/>
      <c r="F22" s="28"/>
      <c r="G22" s="11"/>
      <c r="H22" s="1"/>
      <c r="I22" s="1"/>
    </row>
    <row r="23" spans="1:9" ht="15">
      <c r="A23" s="1">
        <v>19</v>
      </c>
      <c r="B23" s="32" t="s">
        <v>29</v>
      </c>
      <c r="C23" s="33">
        <v>80</v>
      </c>
      <c r="D23" s="34"/>
      <c r="E23" s="35"/>
      <c r="F23" s="1"/>
      <c r="G23" s="11"/>
      <c r="H23" s="1"/>
      <c r="I23" s="1"/>
    </row>
    <row r="24" spans="1:9" ht="15">
      <c r="A24" s="1">
        <v>20</v>
      </c>
      <c r="B24" s="36" t="s">
        <v>0</v>
      </c>
      <c r="C24" s="37" t="s">
        <v>30</v>
      </c>
      <c r="D24" s="38"/>
      <c r="E24" s="2"/>
      <c r="F24" s="1"/>
      <c r="G24" s="11"/>
      <c r="H24" s="1"/>
      <c r="I24" s="1"/>
    </row>
    <row r="25" spans="1:9" ht="15">
      <c r="A25" s="1">
        <v>21</v>
      </c>
      <c r="B25" s="39" t="s">
        <v>31</v>
      </c>
      <c r="C25" s="40">
        <v>30</v>
      </c>
      <c r="D25" s="1"/>
      <c r="E25" s="41"/>
      <c r="F25" s="1"/>
      <c r="G25" s="11"/>
      <c r="H25" s="1"/>
      <c r="I25" s="1"/>
    </row>
    <row r="26" spans="1:9" ht="15">
      <c r="A26" s="1"/>
      <c r="B26" s="42" t="s">
        <v>32</v>
      </c>
      <c r="C26" s="42">
        <v>528</v>
      </c>
      <c r="D26" s="1"/>
      <c r="E26" s="41"/>
      <c r="F26" s="1"/>
      <c r="G26" s="11"/>
      <c r="H26" s="1"/>
      <c r="I26" s="1"/>
    </row>
    <row r="28" ht="15">
      <c r="A28" s="43" t="s">
        <v>33</v>
      </c>
    </row>
    <row r="29" ht="15">
      <c r="A29" s="43" t="s">
        <v>34</v>
      </c>
    </row>
    <row r="30" ht="15">
      <c r="A30" s="44" t="s">
        <v>35</v>
      </c>
    </row>
    <row r="31" ht="15">
      <c r="A31" s="44" t="s">
        <v>36</v>
      </c>
    </row>
    <row r="32" ht="15.75">
      <c r="A32" s="45"/>
    </row>
    <row r="33" ht="15.75">
      <c r="A33" s="45" t="s">
        <v>37</v>
      </c>
    </row>
    <row r="34" ht="15">
      <c r="A34" s="47" t="s">
        <v>38</v>
      </c>
    </row>
    <row r="35" ht="15.75">
      <c r="A35" s="48" t="s">
        <v>39</v>
      </c>
    </row>
    <row r="36" ht="15.75">
      <c r="A36" s="48" t="s">
        <v>40</v>
      </c>
    </row>
    <row r="37" ht="15.75" thickBot="1">
      <c r="A37" s="49"/>
    </row>
    <row r="38" spans="1:11" ht="16.5" thickBot="1">
      <c r="A38" s="373" t="s">
        <v>41</v>
      </c>
      <c r="B38" s="373" t="s">
        <v>42</v>
      </c>
      <c r="C38" s="368" t="s">
        <v>43</v>
      </c>
      <c r="D38" s="384"/>
      <c r="E38" s="384"/>
      <c r="F38" s="384"/>
      <c r="G38" s="384"/>
      <c r="H38" s="384"/>
      <c r="I38" s="384"/>
      <c r="J38" s="384"/>
      <c r="K38" s="369"/>
    </row>
    <row r="39" spans="1:11" ht="31.5" customHeight="1" thickBot="1">
      <c r="A39" s="383"/>
      <c r="B39" s="383"/>
      <c r="C39" s="368" t="s">
        <v>44</v>
      </c>
      <c r="D39" s="369"/>
      <c r="E39" s="370" t="s">
        <v>45</v>
      </c>
      <c r="F39" s="369"/>
      <c r="G39" s="371" t="s">
        <v>46</v>
      </c>
      <c r="H39" s="373" t="s">
        <v>31</v>
      </c>
      <c r="I39" s="375" t="s">
        <v>47</v>
      </c>
      <c r="J39" s="376"/>
      <c r="K39" s="371" t="s">
        <v>48</v>
      </c>
    </row>
    <row r="40" spans="1:11" ht="79.5" thickBot="1">
      <c r="A40" s="374"/>
      <c r="B40" s="374"/>
      <c r="C40" s="50" t="s">
        <v>49</v>
      </c>
      <c r="D40" s="50" t="s">
        <v>50</v>
      </c>
      <c r="E40" s="50" t="s">
        <v>49</v>
      </c>
      <c r="F40" s="50" t="s">
        <v>50</v>
      </c>
      <c r="G40" s="372"/>
      <c r="H40" s="374"/>
      <c r="I40" s="51" t="s">
        <v>51</v>
      </c>
      <c r="J40" s="52" t="s">
        <v>52</v>
      </c>
      <c r="K40" s="372"/>
    </row>
    <row r="41" spans="1:11" ht="48" thickBot="1">
      <c r="A41" s="53">
        <v>1</v>
      </c>
      <c r="B41" s="54" t="s">
        <v>13</v>
      </c>
      <c r="C41" s="50">
        <v>3</v>
      </c>
      <c r="D41" s="50"/>
      <c r="E41" s="50">
        <v>3</v>
      </c>
      <c r="F41" s="50"/>
      <c r="G41" s="50"/>
      <c r="H41" s="50">
        <v>2</v>
      </c>
      <c r="I41" s="50">
        <v>8</v>
      </c>
      <c r="J41" s="50"/>
      <c r="K41" s="50">
        <v>8</v>
      </c>
    </row>
    <row r="42" spans="1:11" ht="48" thickBot="1">
      <c r="A42" s="53">
        <v>2</v>
      </c>
      <c r="B42" s="54" t="s">
        <v>53</v>
      </c>
      <c r="C42" s="50">
        <v>3</v>
      </c>
      <c r="D42" s="50"/>
      <c r="E42" s="50">
        <v>3</v>
      </c>
      <c r="F42" s="50"/>
      <c r="G42" s="50"/>
      <c r="H42" s="50">
        <v>2</v>
      </c>
      <c r="I42" s="50">
        <v>8</v>
      </c>
      <c r="J42" s="50"/>
      <c r="K42" s="50">
        <v>8</v>
      </c>
    </row>
    <row r="43" spans="1:11" ht="63.75" thickBot="1">
      <c r="A43" s="53">
        <v>3</v>
      </c>
      <c r="B43" s="54" t="s">
        <v>54</v>
      </c>
      <c r="C43" s="50">
        <v>14</v>
      </c>
      <c r="D43" s="50"/>
      <c r="E43" s="50">
        <v>10</v>
      </c>
      <c r="F43" s="50"/>
      <c r="G43" s="50">
        <v>18</v>
      </c>
      <c r="H43" s="50">
        <v>2</v>
      </c>
      <c r="I43" s="50">
        <v>26</v>
      </c>
      <c r="J43" s="50"/>
      <c r="K43" s="50">
        <v>44</v>
      </c>
    </row>
    <row r="44" spans="1:11" ht="48" thickBot="1">
      <c r="A44" s="53">
        <v>4</v>
      </c>
      <c r="B44" s="54" t="s">
        <v>55</v>
      </c>
      <c r="C44" s="50">
        <v>4</v>
      </c>
      <c r="D44" s="50"/>
      <c r="E44" s="50">
        <v>4</v>
      </c>
      <c r="F44" s="50"/>
      <c r="G44" s="50">
        <v>6</v>
      </c>
      <c r="H44" s="50">
        <v>2</v>
      </c>
      <c r="I44" s="50">
        <v>10</v>
      </c>
      <c r="J44" s="50"/>
      <c r="K44" s="50">
        <v>16</v>
      </c>
    </row>
    <row r="45" spans="1:11" ht="32.25" thickBot="1">
      <c r="A45" s="53">
        <v>5</v>
      </c>
      <c r="B45" s="54" t="s">
        <v>18</v>
      </c>
      <c r="C45" s="50">
        <v>4</v>
      </c>
      <c r="D45" s="50"/>
      <c r="E45" s="50">
        <v>4</v>
      </c>
      <c r="F45" s="50"/>
      <c r="G45" s="50">
        <v>6</v>
      </c>
      <c r="H45" s="50">
        <v>2</v>
      </c>
      <c r="I45" s="50">
        <v>10</v>
      </c>
      <c r="J45" s="50"/>
      <c r="K45" s="50">
        <v>16</v>
      </c>
    </row>
    <row r="46" spans="1:11" ht="32.25" thickBot="1">
      <c r="A46" s="53">
        <v>6</v>
      </c>
      <c r="B46" s="54" t="s">
        <v>19</v>
      </c>
      <c r="C46" s="50">
        <v>4</v>
      </c>
      <c r="D46" s="50"/>
      <c r="E46" s="50">
        <v>4</v>
      </c>
      <c r="F46" s="50"/>
      <c r="G46" s="50">
        <v>6</v>
      </c>
      <c r="H46" s="50">
        <v>2</v>
      </c>
      <c r="I46" s="50">
        <v>10</v>
      </c>
      <c r="J46" s="50"/>
      <c r="K46" s="50">
        <v>16</v>
      </c>
    </row>
    <row r="47" spans="1:11" ht="48" thickBot="1">
      <c r="A47" s="53">
        <v>7</v>
      </c>
      <c r="B47" s="54" t="s">
        <v>56</v>
      </c>
      <c r="C47" s="50">
        <v>8</v>
      </c>
      <c r="D47" s="50"/>
      <c r="E47" s="50">
        <v>6</v>
      </c>
      <c r="F47" s="50"/>
      <c r="G47" s="50">
        <v>16</v>
      </c>
      <c r="H47" s="50">
        <v>4</v>
      </c>
      <c r="I47" s="50">
        <v>18</v>
      </c>
      <c r="J47" s="50"/>
      <c r="K47" s="50">
        <v>34</v>
      </c>
    </row>
    <row r="48" spans="1:11" ht="48" thickBot="1">
      <c r="A48" s="53">
        <v>8</v>
      </c>
      <c r="B48" s="54" t="s">
        <v>57</v>
      </c>
      <c r="C48" s="50">
        <v>10</v>
      </c>
      <c r="D48" s="50"/>
      <c r="E48" s="50">
        <v>8</v>
      </c>
      <c r="F48" s="50">
        <v>8</v>
      </c>
      <c r="G48" s="50">
        <v>16</v>
      </c>
      <c r="H48" s="50">
        <v>2</v>
      </c>
      <c r="I48" s="50">
        <v>28</v>
      </c>
      <c r="J48" s="50">
        <v>8</v>
      </c>
      <c r="K48" s="50">
        <v>36</v>
      </c>
    </row>
    <row r="49" spans="1:11" ht="48" thickBot="1">
      <c r="A49" s="53">
        <v>9</v>
      </c>
      <c r="B49" s="54" t="s">
        <v>25</v>
      </c>
      <c r="C49" s="50">
        <v>6</v>
      </c>
      <c r="D49" s="50"/>
      <c r="E49" s="50">
        <v>6</v>
      </c>
      <c r="F49" s="50"/>
      <c r="G49" s="50">
        <v>12</v>
      </c>
      <c r="H49" s="50">
        <v>2</v>
      </c>
      <c r="I49" s="50">
        <v>14</v>
      </c>
      <c r="J49" s="50"/>
      <c r="K49" s="50">
        <v>26</v>
      </c>
    </row>
    <row r="50" spans="1:11" ht="48" thickBot="1">
      <c r="A50" s="53">
        <v>10</v>
      </c>
      <c r="B50" s="54" t="s">
        <v>58</v>
      </c>
      <c r="C50" s="50">
        <v>8</v>
      </c>
      <c r="D50" s="50"/>
      <c r="E50" s="50">
        <v>10</v>
      </c>
      <c r="F50" s="50">
        <v>10</v>
      </c>
      <c r="G50" s="50">
        <v>16</v>
      </c>
      <c r="H50" s="50">
        <v>2</v>
      </c>
      <c r="I50" s="50">
        <v>30</v>
      </c>
      <c r="J50" s="50">
        <v>10</v>
      </c>
      <c r="K50" s="50">
        <v>36</v>
      </c>
    </row>
    <row r="51" spans="1:11" ht="48" thickBot="1">
      <c r="A51" s="53">
        <v>11</v>
      </c>
      <c r="B51" s="54" t="s">
        <v>59</v>
      </c>
      <c r="C51" s="50">
        <v>8</v>
      </c>
      <c r="D51" s="50"/>
      <c r="E51" s="50">
        <v>8</v>
      </c>
      <c r="F51" s="50"/>
      <c r="G51" s="50">
        <v>16</v>
      </c>
      <c r="H51" s="50">
        <v>2</v>
      </c>
      <c r="I51" s="50">
        <v>18</v>
      </c>
      <c r="J51" s="50"/>
      <c r="K51" s="50">
        <v>34</v>
      </c>
    </row>
    <row r="52" spans="1:11" ht="48" thickBot="1">
      <c r="A52" s="53">
        <v>12</v>
      </c>
      <c r="B52" s="54" t="s">
        <v>60</v>
      </c>
      <c r="C52" s="50">
        <v>4</v>
      </c>
      <c r="D52" s="50"/>
      <c r="E52" s="50">
        <v>14</v>
      </c>
      <c r="F52" s="50"/>
      <c r="G52" s="50">
        <v>6</v>
      </c>
      <c r="H52" s="50">
        <v>2</v>
      </c>
      <c r="I52" s="50">
        <v>20</v>
      </c>
      <c r="J52" s="50"/>
      <c r="K52" s="50">
        <v>26</v>
      </c>
    </row>
    <row r="53" spans="1:11" ht="16.5" thickBot="1">
      <c r="A53" s="53">
        <v>13</v>
      </c>
      <c r="B53" s="54" t="s">
        <v>61</v>
      </c>
      <c r="C53" s="50">
        <v>76</v>
      </c>
      <c r="D53" s="50"/>
      <c r="E53" s="50">
        <v>80</v>
      </c>
      <c r="F53" s="50">
        <v>18</v>
      </c>
      <c r="G53" s="50">
        <v>118</v>
      </c>
      <c r="H53" s="50">
        <v>26</v>
      </c>
      <c r="I53" s="50">
        <v>200</v>
      </c>
      <c r="J53" s="50">
        <v>18</v>
      </c>
      <c r="K53" s="50">
        <v>300</v>
      </c>
    </row>
    <row r="54" spans="1:11" ht="16.5" thickBot="1">
      <c r="A54" s="53">
        <v>14</v>
      </c>
      <c r="B54" s="54" t="s">
        <v>29</v>
      </c>
      <c r="C54" s="50">
        <v>72</v>
      </c>
      <c r="D54" s="50">
        <v>20</v>
      </c>
      <c r="E54" s="50"/>
      <c r="F54" s="50"/>
      <c r="G54" s="50"/>
      <c r="H54" s="50"/>
      <c r="I54" s="50">
        <v>92</v>
      </c>
      <c r="J54" s="50">
        <v>20</v>
      </c>
      <c r="K54" s="50">
        <v>72</v>
      </c>
    </row>
    <row r="55" spans="1:11" ht="48" thickBot="1">
      <c r="A55" s="53">
        <v>15</v>
      </c>
      <c r="B55" s="54" t="s">
        <v>28</v>
      </c>
      <c r="C55" s="50">
        <v>124</v>
      </c>
      <c r="D55" s="50"/>
      <c r="E55" s="50"/>
      <c r="F55" s="50"/>
      <c r="G55" s="50"/>
      <c r="H55" s="50"/>
      <c r="I55" s="50">
        <v>124</v>
      </c>
      <c r="J55" s="50"/>
      <c r="K55" s="50">
        <v>124</v>
      </c>
    </row>
    <row r="56" spans="1:11" ht="16.5" thickBot="1">
      <c r="A56" s="53">
        <v>16</v>
      </c>
      <c r="B56" s="54" t="s">
        <v>0</v>
      </c>
      <c r="C56" s="55">
        <v>8</v>
      </c>
      <c r="D56" s="55">
        <v>32</v>
      </c>
      <c r="E56" s="50"/>
      <c r="F56" s="50"/>
      <c r="G56" s="50"/>
      <c r="H56" s="50"/>
      <c r="I56" s="50">
        <v>40</v>
      </c>
      <c r="J56" s="50">
        <v>32</v>
      </c>
      <c r="K56" s="50">
        <v>8</v>
      </c>
    </row>
    <row r="57" spans="1:11" ht="32.25" thickBot="1">
      <c r="A57" s="53">
        <v>17</v>
      </c>
      <c r="B57" s="54" t="s">
        <v>62</v>
      </c>
      <c r="C57" s="56">
        <v>280</v>
      </c>
      <c r="D57" s="56">
        <v>52</v>
      </c>
      <c r="E57" s="56">
        <v>80</v>
      </c>
      <c r="F57" s="56">
        <v>18</v>
      </c>
      <c r="G57" s="56">
        <v>118</v>
      </c>
      <c r="H57" s="56">
        <v>26</v>
      </c>
      <c r="I57" s="50">
        <v>456</v>
      </c>
      <c r="J57" s="56">
        <v>70</v>
      </c>
      <c r="K57" s="50">
        <v>504</v>
      </c>
    </row>
    <row r="58" ht="15">
      <c r="A58" s="57"/>
    </row>
    <row r="59" ht="15">
      <c r="A59" s="49"/>
    </row>
    <row r="60" ht="15">
      <c r="A60" s="49"/>
    </row>
    <row r="61" spans="1:10" ht="15.75">
      <c r="A61" s="46" t="s">
        <v>63</v>
      </c>
      <c r="J61" s="46" t="s">
        <v>64</v>
      </c>
    </row>
  </sheetData>
  <sheetProtection/>
  <mergeCells count="13">
    <mergeCell ref="A1:I3"/>
    <mergeCell ref="B4:B5"/>
    <mergeCell ref="C4:F4"/>
    <mergeCell ref="G4:I4"/>
    <mergeCell ref="A38:A40"/>
    <mergeCell ref="B38:B40"/>
    <mergeCell ref="C38:K38"/>
    <mergeCell ref="C39:D39"/>
    <mergeCell ref="E39:F39"/>
    <mergeCell ref="G39:G40"/>
    <mergeCell ref="H39:H40"/>
    <mergeCell ref="I39:J39"/>
    <mergeCell ref="K39:K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9" sqref="B9:N9"/>
    </sheetView>
  </sheetViews>
  <sheetFormatPr defaultColWidth="9.140625" defaultRowHeight="15"/>
  <cols>
    <col min="1" max="1" width="7.00390625" style="0" customWidth="1"/>
  </cols>
  <sheetData>
    <row r="1" spans="1:14" ht="75.75" customHeight="1">
      <c r="A1" s="2"/>
      <c r="B1" s="440" t="s">
        <v>137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2" customFormat="1" ht="19.5" customHeight="1">
      <c r="A2" s="106"/>
      <c r="B2" s="442" t="s">
        <v>138</v>
      </c>
      <c r="C2" s="443"/>
      <c r="D2" s="443"/>
      <c r="E2" s="443"/>
      <c r="F2" s="443"/>
      <c r="G2" s="444"/>
      <c r="H2" s="445" t="s">
        <v>65</v>
      </c>
      <c r="I2" s="446"/>
      <c r="J2" s="445" t="s">
        <v>172</v>
      </c>
      <c r="K2" s="446"/>
      <c r="L2" s="445" t="s">
        <v>139</v>
      </c>
      <c r="M2" s="446"/>
      <c r="N2" s="447" t="s">
        <v>66</v>
      </c>
    </row>
    <row r="3" spans="1:14" s="2" customFormat="1" ht="90.75" customHeight="1">
      <c r="A3" s="110" t="s">
        <v>142</v>
      </c>
      <c r="B3" s="60" t="s">
        <v>67</v>
      </c>
      <c r="C3" s="60" t="s">
        <v>68</v>
      </c>
      <c r="D3" s="60" t="s">
        <v>140</v>
      </c>
      <c r="E3" s="60" t="s">
        <v>69</v>
      </c>
      <c r="F3" s="60" t="s">
        <v>70</v>
      </c>
      <c r="G3" s="60" t="s">
        <v>71</v>
      </c>
      <c r="H3" s="60" t="s">
        <v>72</v>
      </c>
      <c r="I3" s="60" t="s">
        <v>141</v>
      </c>
      <c r="J3" s="60" t="s">
        <v>73</v>
      </c>
      <c r="K3" s="60" t="s">
        <v>74</v>
      </c>
      <c r="L3" s="60" t="s">
        <v>73</v>
      </c>
      <c r="M3" s="60" t="s">
        <v>74</v>
      </c>
      <c r="N3" s="448"/>
    </row>
    <row r="4" spans="1:14" s="2" customFormat="1" ht="14.25" customHeight="1">
      <c r="A4" s="61">
        <v>1</v>
      </c>
      <c r="B4" s="58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4">
        <v>14</v>
      </c>
    </row>
    <row r="5" spans="1:14" ht="23.25" customHeight="1">
      <c r="A5" s="3">
        <v>2012</v>
      </c>
      <c r="B5" s="106">
        <v>235</v>
      </c>
      <c r="C5" s="106">
        <v>218</v>
      </c>
      <c r="D5" s="106">
        <v>337</v>
      </c>
      <c r="E5" s="106">
        <v>94</v>
      </c>
      <c r="F5" s="106">
        <v>2701</v>
      </c>
      <c r="G5" s="106">
        <v>504</v>
      </c>
      <c r="H5" s="106">
        <v>85</v>
      </c>
      <c r="I5" s="106">
        <v>1809</v>
      </c>
      <c r="J5" s="106">
        <v>22</v>
      </c>
      <c r="K5" s="106">
        <v>660</v>
      </c>
      <c r="L5" s="106">
        <v>58</v>
      </c>
      <c r="M5" s="106">
        <v>816</v>
      </c>
      <c r="N5" s="106">
        <v>65</v>
      </c>
    </row>
    <row r="6" spans="1:14" ht="22.5" customHeight="1">
      <c r="A6" s="3">
        <v>2013</v>
      </c>
      <c r="B6" s="3">
        <v>240</v>
      </c>
      <c r="C6" s="3">
        <v>231</v>
      </c>
      <c r="D6" s="3">
        <v>333</v>
      </c>
      <c r="E6" s="3">
        <v>112</v>
      </c>
      <c r="F6" s="3">
        <v>2718</v>
      </c>
      <c r="G6" s="3">
        <v>484</v>
      </c>
      <c r="H6" s="3">
        <v>156</v>
      </c>
      <c r="I6" s="3">
        <v>3245</v>
      </c>
      <c r="J6" s="3">
        <v>88</v>
      </c>
      <c r="K6" s="3">
        <v>2703</v>
      </c>
      <c r="L6" s="3">
        <v>64</v>
      </c>
      <c r="M6" s="3">
        <v>1345</v>
      </c>
      <c r="N6" s="3">
        <v>22</v>
      </c>
    </row>
    <row r="7" spans="1:14" ht="20.25" customHeight="1">
      <c r="A7" s="3">
        <v>2014</v>
      </c>
      <c r="B7" s="107">
        <v>258</v>
      </c>
      <c r="C7" s="107">
        <v>252</v>
      </c>
      <c r="D7" s="107">
        <v>435</v>
      </c>
      <c r="E7" s="107">
        <v>104</v>
      </c>
      <c r="F7" s="107">
        <v>3005</v>
      </c>
      <c r="G7" s="107">
        <v>589</v>
      </c>
      <c r="H7" s="107">
        <v>183</v>
      </c>
      <c r="I7" s="107">
        <v>3918</v>
      </c>
      <c r="J7" s="107">
        <v>84</v>
      </c>
      <c r="K7" s="107">
        <v>2913</v>
      </c>
      <c r="L7" s="3">
        <v>13</v>
      </c>
      <c r="M7" s="3">
        <v>338</v>
      </c>
      <c r="N7" s="3">
        <v>87</v>
      </c>
    </row>
    <row r="8" spans="1:14" ht="24" customHeight="1">
      <c r="A8" s="3">
        <v>2015</v>
      </c>
      <c r="B8" s="108">
        <v>248</v>
      </c>
      <c r="C8" s="108">
        <v>239</v>
      </c>
      <c r="D8" s="108">
        <v>344</v>
      </c>
      <c r="E8" s="108">
        <v>93</v>
      </c>
      <c r="F8" s="108">
        <v>2722</v>
      </c>
      <c r="G8" s="108">
        <v>254</v>
      </c>
      <c r="H8" s="108">
        <v>127</v>
      </c>
      <c r="I8" s="108">
        <v>3039</v>
      </c>
      <c r="J8" s="108">
        <v>87</v>
      </c>
      <c r="K8" s="108">
        <v>2597</v>
      </c>
      <c r="L8" s="108">
        <v>23</v>
      </c>
      <c r="M8" s="108">
        <v>305</v>
      </c>
      <c r="N8" s="108">
        <v>36</v>
      </c>
    </row>
    <row r="9" spans="1:14" ht="24.75" customHeight="1">
      <c r="A9" s="109">
        <v>2016</v>
      </c>
      <c r="B9" s="88">
        <v>220</v>
      </c>
      <c r="C9" s="88">
        <v>213</v>
      </c>
      <c r="D9" s="88">
        <v>339</v>
      </c>
      <c r="E9" s="88">
        <v>98</v>
      </c>
      <c r="F9" s="88">
        <v>2845</v>
      </c>
      <c r="G9" s="88">
        <v>72</v>
      </c>
      <c r="H9" s="88">
        <v>106</v>
      </c>
      <c r="I9" s="88">
        <v>2411</v>
      </c>
      <c r="J9" s="88">
        <v>101</v>
      </c>
      <c r="K9" s="88">
        <v>2726</v>
      </c>
      <c r="L9" s="88">
        <v>47</v>
      </c>
      <c r="M9" s="88">
        <v>1162</v>
      </c>
      <c r="N9" s="88">
        <v>11</v>
      </c>
    </row>
  </sheetData>
  <sheetProtection/>
  <mergeCells count="6">
    <mergeCell ref="B1:N1"/>
    <mergeCell ref="B2:G2"/>
    <mergeCell ref="H2:I2"/>
    <mergeCell ref="J2:K2"/>
    <mergeCell ref="L2:M2"/>
    <mergeCell ref="N2:N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6.421875" style="0" customWidth="1"/>
  </cols>
  <sheetData>
    <row r="1" spans="1:14" ht="59.25" customHeight="1">
      <c r="A1" s="449" t="s">
        <v>146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1:14" ht="15">
      <c r="A2" s="106"/>
      <c r="B2" s="450" t="s">
        <v>138</v>
      </c>
      <c r="C2" s="451"/>
      <c r="D2" s="451"/>
      <c r="E2" s="451"/>
      <c r="F2" s="451"/>
      <c r="G2" s="452"/>
      <c r="H2" s="453" t="s">
        <v>65</v>
      </c>
      <c r="I2" s="454"/>
      <c r="J2" s="453" t="s">
        <v>172</v>
      </c>
      <c r="K2" s="454"/>
      <c r="L2" s="453" t="s">
        <v>139</v>
      </c>
      <c r="M2" s="454"/>
      <c r="N2" s="447" t="s">
        <v>66</v>
      </c>
    </row>
    <row r="3" spans="1:14" ht="90">
      <c r="A3" s="110" t="s">
        <v>142</v>
      </c>
      <c r="B3" s="110" t="s">
        <v>67</v>
      </c>
      <c r="C3" s="110" t="s">
        <v>68</v>
      </c>
      <c r="D3" s="110" t="s">
        <v>140</v>
      </c>
      <c r="E3" s="110" t="s">
        <v>69</v>
      </c>
      <c r="F3" s="110" t="s">
        <v>70</v>
      </c>
      <c r="G3" s="110" t="s">
        <v>71</v>
      </c>
      <c r="H3" s="110" t="s">
        <v>72</v>
      </c>
      <c r="I3" s="110" t="s">
        <v>141</v>
      </c>
      <c r="J3" s="110" t="s">
        <v>73</v>
      </c>
      <c r="K3" s="110" t="s">
        <v>74</v>
      </c>
      <c r="L3" s="110" t="s">
        <v>73</v>
      </c>
      <c r="M3" s="110" t="s">
        <v>74</v>
      </c>
      <c r="N3" s="448"/>
    </row>
    <row r="4" spans="1:14" ht="15">
      <c r="A4" s="61">
        <v>1</v>
      </c>
      <c r="B4" s="58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4">
        <v>14</v>
      </c>
    </row>
    <row r="5" spans="1:14" ht="15">
      <c r="A5" s="456" t="s">
        <v>75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8"/>
    </row>
    <row r="6" spans="1:14" ht="15">
      <c r="A6" s="111">
        <v>2012</v>
      </c>
      <c r="B6" s="112">
        <v>45</v>
      </c>
      <c r="C6" s="112">
        <v>45</v>
      </c>
      <c r="D6" s="112">
        <v>58</v>
      </c>
      <c r="E6" s="112">
        <v>17</v>
      </c>
      <c r="F6" s="113">
        <v>480</v>
      </c>
      <c r="G6" s="112">
        <v>38</v>
      </c>
      <c r="H6" s="112">
        <v>3</v>
      </c>
      <c r="I6" s="112">
        <v>28</v>
      </c>
      <c r="J6" s="112"/>
      <c r="K6" s="112"/>
      <c r="L6" s="112">
        <v>12</v>
      </c>
      <c r="M6" s="112">
        <v>290</v>
      </c>
      <c r="N6" s="114">
        <v>15</v>
      </c>
    </row>
    <row r="7" spans="1:14" ht="15">
      <c r="A7" s="113">
        <v>2013</v>
      </c>
      <c r="B7" s="115">
        <v>40</v>
      </c>
      <c r="C7" s="115">
        <v>38</v>
      </c>
      <c r="D7" s="115">
        <v>59</v>
      </c>
      <c r="E7" s="115">
        <v>19</v>
      </c>
      <c r="F7" s="116">
        <v>472</v>
      </c>
      <c r="G7" s="115">
        <v>318</v>
      </c>
      <c r="H7" s="115">
        <v>1</v>
      </c>
      <c r="I7" s="115">
        <v>21</v>
      </c>
      <c r="J7" s="115">
        <v>12</v>
      </c>
      <c r="K7" s="115">
        <v>217</v>
      </c>
      <c r="L7" s="115">
        <v>14</v>
      </c>
      <c r="M7" s="115">
        <v>351</v>
      </c>
      <c r="N7" s="115">
        <v>7</v>
      </c>
    </row>
    <row r="8" spans="1:14" ht="15">
      <c r="A8" s="117">
        <v>2014</v>
      </c>
      <c r="B8" s="115">
        <v>42</v>
      </c>
      <c r="C8" s="115">
        <v>40</v>
      </c>
      <c r="D8" s="115">
        <v>60</v>
      </c>
      <c r="E8" s="115">
        <v>18</v>
      </c>
      <c r="F8" s="116">
        <v>484</v>
      </c>
      <c r="G8" s="115">
        <v>0</v>
      </c>
      <c r="H8" s="115">
        <v>6</v>
      </c>
      <c r="I8" s="115">
        <v>90</v>
      </c>
      <c r="J8" s="115">
        <v>24</v>
      </c>
      <c r="K8" s="115">
        <v>896</v>
      </c>
      <c r="L8" s="115">
        <v>5</v>
      </c>
      <c r="M8" s="115">
        <v>138</v>
      </c>
      <c r="N8" s="115">
        <v>4</v>
      </c>
    </row>
    <row r="9" spans="1:14" ht="15">
      <c r="A9" s="118">
        <v>2015</v>
      </c>
      <c r="B9" s="3">
        <v>44</v>
      </c>
      <c r="C9" s="3">
        <v>43</v>
      </c>
      <c r="D9" s="3">
        <v>59</v>
      </c>
      <c r="E9" s="3">
        <v>16</v>
      </c>
      <c r="F9" s="3">
        <v>459</v>
      </c>
      <c r="G9" s="3">
        <v>36</v>
      </c>
      <c r="H9" s="3">
        <v>12</v>
      </c>
      <c r="I9" s="3">
        <v>216</v>
      </c>
      <c r="J9" s="3">
        <v>40</v>
      </c>
      <c r="K9" s="3">
        <v>1042</v>
      </c>
      <c r="L9" s="3"/>
      <c r="M9" s="3"/>
      <c r="N9" s="3">
        <v>7</v>
      </c>
    </row>
    <row r="10" spans="1:14" ht="15.75">
      <c r="A10" s="118">
        <v>2016</v>
      </c>
      <c r="B10" s="65">
        <v>17</v>
      </c>
      <c r="C10" s="65">
        <v>17</v>
      </c>
      <c r="D10" s="65">
        <v>40</v>
      </c>
      <c r="E10" s="65">
        <v>19</v>
      </c>
      <c r="F10" s="76">
        <v>559</v>
      </c>
      <c r="G10" s="65"/>
      <c r="H10" s="65">
        <v>3</v>
      </c>
      <c r="I10" s="65">
        <v>20</v>
      </c>
      <c r="J10" s="65">
        <v>54</v>
      </c>
      <c r="K10" s="65">
        <v>1516</v>
      </c>
      <c r="L10" s="3"/>
      <c r="M10" s="3"/>
      <c r="N10" s="3">
        <v>4</v>
      </c>
    </row>
    <row r="11" spans="1:14" ht="15">
      <c r="A11" s="459" t="s">
        <v>78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1"/>
    </row>
    <row r="12" spans="1:14" ht="15">
      <c r="A12" s="111">
        <v>2012</v>
      </c>
      <c r="B12" s="106">
        <v>58</v>
      </c>
      <c r="C12" s="106">
        <v>55</v>
      </c>
      <c r="D12" s="106">
        <v>100</v>
      </c>
      <c r="E12" s="106">
        <v>50</v>
      </c>
      <c r="F12" s="106">
        <v>1393</v>
      </c>
      <c r="G12" s="106">
        <v>374</v>
      </c>
      <c r="H12" s="106">
        <v>26</v>
      </c>
      <c r="I12" s="106">
        <v>631</v>
      </c>
      <c r="J12" s="106">
        <v>14</v>
      </c>
      <c r="K12" s="106">
        <v>440</v>
      </c>
      <c r="L12" s="106"/>
      <c r="M12" s="106"/>
      <c r="N12" s="106">
        <v>41</v>
      </c>
    </row>
    <row r="13" spans="1:14" ht="15">
      <c r="A13" s="113">
        <v>2013</v>
      </c>
      <c r="B13" s="106">
        <v>78</v>
      </c>
      <c r="C13" s="106">
        <v>77</v>
      </c>
      <c r="D13" s="106">
        <v>99</v>
      </c>
      <c r="E13" s="106">
        <v>25</v>
      </c>
      <c r="F13" s="106">
        <v>1422</v>
      </c>
      <c r="G13" s="106"/>
      <c r="H13" s="106">
        <v>34</v>
      </c>
      <c r="I13" s="106">
        <v>1218</v>
      </c>
      <c r="J13" s="106">
        <v>10</v>
      </c>
      <c r="K13" s="106">
        <v>360</v>
      </c>
      <c r="L13" s="106">
        <v>3</v>
      </c>
      <c r="M13" s="106">
        <v>71</v>
      </c>
      <c r="N13" s="106">
        <v>9</v>
      </c>
    </row>
    <row r="14" spans="1:14" ht="29.25">
      <c r="A14" s="117">
        <v>2014</v>
      </c>
      <c r="B14" s="106">
        <v>74</v>
      </c>
      <c r="C14" s="106">
        <v>73</v>
      </c>
      <c r="D14" s="106">
        <v>117</v>
      </c>
      <c r="E14" s="106">
        <v>57</v>
      </c>
      <c r="F14" s="106">
        <v>1742</v>
      </c>
      <c r="G14" s="106">
        <v>120</v>
      </c>
      <c r="H14" s="119" t="s">
        <v>143</v>
      </c>
      <c r="I14" s="107">
        <v>1032</v>
      </c>
      <c r="J14" s="107">
        <v>22</v>
      </c>
      <c r="K14" s="107">
        <v>641</v>
      </c>
      <c r="L14" s="107">
        <v>10</v>
      </c>
      <c r="M14" s="107">
        <v>356</v>
      </c>
      <c r="N14" s="107">
        <v>29</v>
      </c>
    </row>
    <row r="15" spans="1:14" ht="15">
      <c r="A15" s="118">
        <v>2015</v>
      </c>
      <c r="B15" s="3">
        <v>68</v>
      </c>
      <c r="C15" s="3">
        <v>67</v>
      </c>
      <c r="D15" s="3">
        <v>112</v>
      </c>
      <c r="E15" s="3">
        <v>55</v>
      </c>
      <c r="F15" s="3">
        <v>1612</v>
      </c>
      <c r="G15" s="3"/>
      <c r="H15" s="120">
        <v>41</v>
      </c>
      <c r="I15" s="3">
        <v>1096</v>
      </c>
      <c r="J15" s="3">
        <v>7</v>
      </c>
      <c r="K15" s="3">
        <v>279</v>
      </c>
      <c r="L15" s="3"/>
      <c r="M15" s="3"/>
      <c r="N15" s="3">
        <v>24</v>
      </c>
    </row>
    <row r="16" spans="1:14" ht="15.75">
      <c r="A16" s="117">
        <v>2016</v>
      </c>
      <c r="B16" s="66">
        <v>93</v>
      </c>
      <c r="C16" s="66">
        <v>92</v>
      </c>
      <c r="D16" s="66">
        <v>145</v>
      </c>
      <c r="E16" s="66">
        <v>57</v>
      </c>
      <c r="F16" s="66">
        <v>1483</v>
      </c>
      <c r="G16" s="66">
        <v>0</v>
      </c>
      <c r="H16" s="66">
        <v>62</v>
      </c>
      <c r="I16" s="66">
        <v>1592</v>
      </c>
      <c r="J16" s="66"/>
      <c r="K16" s="66"/>
      <c r="L16" s="66">
        <v>4</v>
      </c>
      <c r="M16" s="66">
        <v>100</v>
      </c>
      <c r="N16" s="3"/>
    </row>
    <row r="17" spans="1:14" ht="15">
      <c r="A17" s="453" t="s">
        <v>81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4"/>
    </row>
    <row r="18" spans="1:14" ht="15">
      <c r="A18" s="59">
        <v>2012</v>
      </c>
      <c r="B18" s="106">
        <v>58</v>
      </c>
      <c r="C18" s="106">
        <v>46</v>
      </c>
      <c r="D18" s="106">
        <v>58</v>
      </c>
      <c r="E18" s="106">
        <v>7</v>
      </c>
      <c r="F18" s="106">
        <v>223</v>
      </c>
      <c r="G18" s="106">
        <v>46</v>
      </c>
      <c r="H18" s="106">
        <v>6</v>
      </c>
      <c r="I18" s="106">
        <v>206</v>
      </c>
      <c r="J18" s="106">
        <v>6</v>
      </c>
      <c r="K18" s="106">
        <v>186</v>
      </c>
      <c r="L18" s="106">
        <v>3</v>
      </c>
      <c r="M18" s="106">
        <v>70</v>
      </c>
      <c r="N18" s="106">
        <v>1</v>
      </c>
    </row>
    <row r="19" spans="1:14" ht="15">
      <c r="A19" s="59">
        <v>2013</v>
      </c>
      <c r="B19" s="106">
        <v>54</v>
      </c>
      <c r="C19" s="106">
        <v>51</v>
      </c>
      <c r="D19" s="106">
        <v>63</v>
      </c>
      <c r="E19" s="106">
        <v>9</v>
      </c>
      <c r="F19" s="106">
        <v>262</v>
      </c>
      <c r="G19" s="106">
        <v>4</v>
      </c>
      <c r="H19" s="106">
        <v>11</v>
      </c>
      <c r="I19" s="106">
        <v>179</v>
      </c>
      <c r="J19" s="106">
        <v>16</v>
      </c>
      <c r="K19" s="106">
        <v>494</v>
      </c>
      <c r="L19" s="106">
        <v>8</v>
      </c>
      <c r="M19" s="106">
        <v>107</v>
      </c>
      <c r="N19" s="58"/>
    </row>
    <row r="20" spans="1:14" ht="15">
      <c r="A20" s="106">
        <v>2014</v>
      </c>
      <c r="B20" s="107">
        <v>56</v>
      </c>
      <c r="C20" s="107">
        <v>56</v>
      </c>
      <c r="D20" s="107">
        <v>67</v>
      </c>
      <c r="E20" s="107">
        <v>12</v>
      </c>
      <c r="F20" s="107">
        <v>291</v>
      </c>
      <c r="G20" s="107">
        <v>45</v>
      </c>
      <c r="H20" s="107">
        <v>24</v>
      </c>
      <c r="I20" s="107">
        <v>928</v>
      </c>
      <c r="J20" s="107">
        <v>4</v>
      </c>
      <c r="K20" s="107">
        <v>128</v>
      </c>
      <c r="L20" s="106"/>
      <c r="M20" s="106"/>
      <c r="N20" s="106">
        <v>3</v>
      </c>
    </row>
    <row r="21" spans="1:14" ht="15">
      <c r="A21" s="106">
        <v>2015</v>
      </c>
      <c r="B21" s="3">
        <v>46</v>
      </c>
      <c r="C21" s="3">
        <v>43</v>
      </c>
      <c r="D21" s="3">
        <v>51</v>
      </c>
      <c r="E21" s="3">
        <v>7</v>
      </c>
      <c r="F21" s="3">
        <v>241</v>
      </c>
      <c r="G21" s="3">
        <v>3</v>
      </c>
      <c r="H21" s="3"/>
      <c r="I21" s="3"/>
      <c r="J21" s="3">
        <v>33</v>
      </c>
      <c r="K21" s="3">
        <v>975</v>
      </c>
      <c r="L21" s="3"/>
      <c r="M21" s="3"/>
      <c r="N21" s="3"/>
    </row>
    <row r="22" spans="1:14" ht="15.75">
      <c r="A22" s="59">
        <v>2016</v>
      </c>
      <c r="B22" s="66">
        <v>36</v>
      </c>
      <c r="C22" s="66">
        <v>36</v>
      </c>
      <c r="D22" s="66">
        <v>47</v>
      </c>
      <c r="E22" s="66">
        <v>10</v>
      </c>
      <c r="F22" s="66">
        <v>330</v>
      </c>
      <c r="G22" s="66"/>
      <c r="H22" s="66"/>
      <c r="I22" s="66">
        <v>3</v>
      </c>
      <c r="J22" s="66">
        <v>33</v>
      </c>
      <c r="K22" s="65">
        <v>851</v>
      </c>
      <c r="L22" s="3"/>
      <c r="M22" s="3"/>
      <c r="N22" s="3"/>
    </row>
    <row r="23" spans="1:14" ht="15">
      <c r="A23" s="450" t="s">
        <v>94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2"/>
      <c r="N23" s="58"/>
    </row>
    <row r="24" spans="1:14" ht="15">
      <c r="A24" s="121">
        <v>2012</v>
      </c>
      <c r="B24" s="98">
        <v>8</v>
      </c>
      <c r="C24" s="120">
        <v>8</v>
      </c>
      <c r="D24" s="106">
        <v>8</v>
      </c>
      <c r="E24" s="106">
        <v>4</v>
      </c>
      <c r="F24" s="106">
        <v>110</v>
      </c>
      <c r="G24" s="106">
        <v>46</v>
      </c>
      <c r="H24" s="106">
        <v>9</v>
      </c>
      <c r="I24" s="106">
        <v>190</v>
      </c>
      <c r="J24" s="98"/>
      <c r="K24" s="120"/>
      <c r="L24" s="120">
        <v>43</v>
      </c>
      <c r="M24" s="106">
        <v>456</v>
      </c>
      <c r="N24" s="106">
        <v>2</v>
      </c>
    </row>
    <row r="25" spans="1:14" ht="15">
      <c r="A25" s="121">
        <v>2013</v>
      </c>
      <c r="B25" s="98">
        <v>8</v>
      </c>
      <c r="C25" s="98">
        <v>8</v>
      </c>
      <c r="D25" s="98">
        <v>10</v>
      </c>
      <c r="E25" s="98">
        <v>4</v>
      </c>
      <c r="F25" s="98">
        <v>112</v>
      </c>
      <c r="G25" s="98"/>
      <c r="H25" s="98">
        <v>4</v>
      </c>
      <c r="I25" s="98">
        <v>136</v>
      </c>
      <c r="J25" s="98"/>
      <c r="K25" s="98"/>
      <c r="L25" s="98">
        <v>38</v>
      </c>
      <c r="M25" s="98">
        <v>801</v>
      </c>
      <c r="N25" s="98"/>
    </row>
    <row r="26" spans="1:14" ht="15">
      <c r="A26" s="120">
        <v>2014</v>
      </c>
      <c r="B26" s="122">
        <v>8</v>
      </c>
      <c r="C26" s="122">
        <v>8</v>
      </c>
      <c r="D26" s="122">
        <v>11</v>
      </c>
      <c r="E26" s="122">
        <v>4</v>
      </c>
      <c r="F26" s="122">
        <v>128</v>
      </c>
      <c r="G26" s="122">
        <v>217</v>
      </c>
      <c r="H26" s="122">
        <v>14</v>
      </c>
      <c r="I26" s="122">
        <v>326</v>
      </c>
      <c r="J26" s="123">
        <v>2</v>
      </c>
      <c r="K26" s="123">
        <v>40</v>
      </c>
      <c r="L26" s="120"/>
      <c r="M26" s="106"/>
      <c r="N26" s="106"/>
    </row>
    <row r="27" spans="1:14" ht="15">
      <c r="A27" s="120">
        <v>2015</v>
      </c>
      <c r="B27" s="3">
        <v>11</v>
      </c>
      <c r="C27" s="3">
        <v>10</v>
      </c>
      <c r="D27" s="3">
        <v>10</v>
      </c>
      <c r="E27" s="3"/>
      <c r="F27" s="3">
        <v>153</v>
      </c>
      <c r="G27" s="3">
        <v>25</v>
      </c>
      <c r="H27" s="3">
        <v>46</v>
      </c>
      <c r="I27" s="3">
        <v>1380</v>
      </c>
      <c r="J27" s="3">
        <v>1</v>
      </c>
      <c r="K27" s="3">
        <v>25</v>
      </c>
      <c r="L27" s="3"/>
      <c r="M27" s="3"/>
      <c r="N27" s="3"/>
    </row>
    <row r="28" spans="1:14" ht="15.75">
      <c r="A28" s="121">
        <v>2016</v>
      </c>
      <c r="B28" s="65">
        <v>6</v>
      </c>
      <c r="C28" s="65">
        <v>6</v>
      </c>
      <c r="D28" s="65">
        <v>8</v>
      </c>
      <c r="E28" s="65">
        <v>4</v>
      </c>
      <c r="F28" s="65">
        <v>160</v>
      </c>
      <c r="G28" s="65"/>
      <c r="H28" s="65">
        <v>18</v>
      </c>
      <c r="I28" s="65">
        <v>481</v>
      </c>
      <c r="J28" s="65"/>
      <c r="K28" s="65"/>
      <c r="L28" s="65">
        <v>42</v>
      </c>
      <c r="M28" s="65">
        <v>1034</v>
      </c>
      <c r="N28" s="65"/>
    </row>
    <row r="29" spans="1:14" ht="15">
      <c r="A29" s="450" t="s">
        <v>87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2"/>
    </row>
    <row r="30" spans="1:14" ht="15">
      <c r="A30" s="59">
        <v>2012</v>
      </c>
      <c r="B30" s="106">
        <v>26</v>
      </c>
      <c r="C30" s="106">
        <v>25</v>
      </c>
      <c r="D30" s="106">
        <v>66</v>
      </c>
      <c r="E30" s="106">
        <v>2</v>
      </c>
      <c r="F30" s="106">
        <v>64</v>
      </c>
      <c r="G30" s="106"/>
      <c r="H30" s="106">
        <v>13</v>
      </c>
      <c r="I30" s="106">
        <v>188</v>
      </c>
      <c r="J30" s="124"/>
      <c r="K30" s="124"/>
      <c r="L30" s="106"/>
      <c r="M30" s="106"/>
      <c r="N30" s="106">
        <v>6</v>
      </c>
    </row>
    <row r="31" spans="1:14" ht="15">
      <c r="A31" s="59">
        <v>2013</v>
      </c>
      <c r="B31" s="106">
        <v>22</v>
      </c>
      <c r="C31" s="106">
        <v>22</v>
      </c>
      <c r="D31" s="106">
        <v>63</v>
      </c>
      <c r="E31" s="106">
        <v>2</v>
      </c>
      <c r="F31" s="106">
        <v>68</v>
      </c>
      <c r="G31" s="106">
        <v>52</v>
      </c>
      <c r="H31" s="106">
        <v>82</v>
      </c>
      <c r="I31" s="106">
        <v>1265</v>
      </c>
      <c r="J31" s="106"/>
      <c r="K31" s="106"/>
      <c r="L31" s="106"/>
      <c r="M31" s="106"/>
      <c r="N31" s="106">
        <v>5</v>
      </c>
    </row>
    <row r="32" spans="1:14" ht="15">
      <c r="A32" s="59">
        <v>2014</v>
      </c>
      <c r="B32" s="107">
        <v>26</v>
      </c>
      <c r="C32" s="107">
        <v>26</v>
      </c>
      <c r="D32" s="107">
        <v>74</v>
      </c>
      <c r="E32" s="107">
        <v>3</v>
      </c>
      <c r="F32" s="107">
        <v>79</v>
      </c>
      <c r="G32" s="107">
        <v>38</v>
      </c>
      <c r="H32" s="107">
        <v>81</v>
      </c>
      <c r="I32" s="107">
        <v>1150</v>
      </c>
      <c r="J32" s="107">
        <v>2</v>
      </c>
      <c r="K32" s="107">
        <v>39</v>
      </c>
      <c r="L32" s="107"/>
      <c r="M32" s="107"/>
      <c r="N32" s="107">
        <v>14</v>
      </c>
    </row>
    <row r="33" spans="1:14" ht="15">
      <c r="A33" s="59">
        <v>2015</v>
      </c>
      <c r="B33" s="89">
        <v>29</v>
      </c>
      <c r="C33" s="89">
        <v>29</v>
      </c>
      <c r="D33" s="89">
        <v>65</v>
      </c>
      <c r="E33" s="89">
        <v>1</v>
      </c>
      <c r="F33" s="89">
        <v>32</v>
      </c>
      <c r="G33" s="89">
        <v>27</v>
      </c>
      <c r="H33" s="89">
        <v>14</v>
      </c>
      <c r="I33" s="89">
        <v>187</v>
      </c>
      <c r="J33" s="89">
        <v>6</v>
      </c>
      <c r="K33" s="89">
        <v>154</v>
      </c>
      <c r="L33" s="89"/>
      <c r="M33" s="89"/>
      <c r="N33" s="89">
        <v>2</v>
      </c>
    </row>
    <row r="34" spans="1:14" ht="15.75">
      <c r="A34" s="59">
        <v>2016</v>
      </c>
      <c r="B34" s="70">
        <v>25</v>
      </c>
      <c r="C34" s="70">
        <v>24</v>
      </c>
      <c r="D34" s="70">
        <v>54</v>
      </c>
      <c r="E34" s="70">
        <v>2</v>
      </c>
      <c r="F34" s="70">
        <v>109</v>
      </c>
      <c r="G34" s="70">
        <v>52</v>
      </c>
      <c r="H34" s="70">
        <v>6</v>
      </c>
      <c r="I34" s="70">
        <v>90</v>
      </c>
      <c r="J34" s="70">
        <v>4</v>
      </c>
      <c r="K34" s="70">
        <v>95</v>
      </c>
      <c r="L34" s="107"/>
      <c r="M34" s="107"/>
      <c r="N34" s="107"/>
    </row>
    <row r="35" spans="1:14" ht="15">
      <c r="A35" s="125"/>
      <c r="B35" s="451" t="s">
        <v>95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2"/>
    </row>
    <row r="36" spans="1:14" ht="15">
      <c r="A36" s="59">
        <v>2012</v>
      </c>
      <c r="B36" s="106">
        <v>9</v>
      </c>
      <c r="C36" s="106">
        <v>8</v>
      </c>
      <c r="D36" s="106">
        <v>15</v>
      </c>
      <c r="E36" s="106">
        <v>3</v>
      </c>
      <c r="F36" s="106">
        <v>75</v>
      </c>
      <c r="G36" s="106"/>
      <c r="H36" s="1"/>
      <c r="I36" s="1"/>
      <c r="J36" s="106">
        <v>6</v>
      </c>
      <c r="K36" s="106">
        <v>157</v>
      </c>
      <c r="L36" s="106"/>
      <c r="M36" s="106"/>
      <c r="N36" s="106"/>
    </row>
    <row r="37" spans="1:14" ht="15">
      <c r="A37" s="59">
        <v>2013</v>
      </c>
      <c r="B37" s="106">
        <v>9</v>
      </c>
      <c r="C37" s="106">
        <v>8</v>
      </c>
      <c r="D37" s="106">
        <v>15</v>
      </c>
      <c r="E37" s="106">
        <v>7</v>
      </c>
      <c r="F37" s="117">
        <v>146</v>
      </c>
      <c r="G37" s="3"/>
      <c r="H37" s="3">
        <v>1</v>
      </c>
      <c r="I37" s="3">
        <v>15</v>
      </c>
      <c r="J37" s="106">
        <v>4</v>
      </c>
      <c r="K37" s="106">
        <v>112</v>
      </c>
      <c r="L37" s="3">
        <v>1</v>
      </c>
      <c r="M37" s="106">
        <v>15</v>
      </c>
      <c r="N37" s="3">
        <v>1</v>
      </c>
    </row>
    <row r="38" spans="1:14" ht="15">
      <c r="A38" s="106">
        <v>2014</v>
      </c>
      <c r="B38" s="107">
        <v>11</v>
      </c>
      <c r="C38" s="107">
        <v>10</v>
      </c>
      <c r="D38" s="107">
        <v>19</v>
      </c>
      <c r="E38" s="107">
        <v>5</v>
      </c>
      <c r="F38" s="126">
        <v>129</v>
      </c>
      <c r="G38" s="42"/>
      <c r="H38" s="42">
        <v>1</v>
      </c>
      <c r="I38" s="42">
        <v>10</v>
      </c>
      <c r="J38" s="107">
        <v>7</v>
      </c>
      <c r="K38" s="107">
        <v>168</v>
      </c>
      <c r="L38" s="42">
        <v>8</v>
      </c>
      <c r="M38" s="42">
        <v>200</v>
      </c>
      <c r="N38" s="42">
        <v>32</v>
      </c>
    </row>
    <row r="39" spans="1:14" ht="15">
      <c r="A39" s="59">
        <v>2015</v>
      </c>
      <c r="B39" s="89">
        <v>13</v>
      </c>
      <c r="C39" s="89">
        <v>12</v>
      </c>
      <c r="D39" s="89">
        <v>16</v>
      </c>
      <c r="E39" s="89">
        <v>5</v>
      </c>
      <c r="F39" s="89">
        <v>112</v>
      </c>
      <c r="G39" s="89"/>
      <c r="H39" s="89">
        <v>1</v>
      </c>
      <c r="I39" s="89">
        <v>7</v>
      </c>
      <c r="J39" s="89"/>
      <c r="K39" s="89">
        <v>112</v>
      </c>
      <c r="L39" s="89">
        <v>26</v>
      </c>
      <c r="M39" s="89">
        <v>395</v>
      </c>
      <c r="N39" s="42"/>
    </row>
    <row r="40" spans="1:14" ht="15.75">
      <c r="A40" s="59">
        <v>2016</v>
      </c>
      <c r="B40" s="66">
        <v>19</v>
      </c>
      <c r="C40" s="66">
        <v>19</v>
      </c>
      <c r="D40" s="66">
        <v>19</v>
      </c>
      <c r="E40" s="66">
        <v>4</v>
      </c>
      <c r="F40" s="68">
        <v>123</v>
      </c>
      <c r="G40" s="66"/>
      <c r="H40" s="66">
        <v>1</v>
      </c>
      <c r="I40" s="66">
        <v>7</v>
      </c>
      <c r="J40" s="66">
        <v>4</v>
      </c>
      <c r="K40" s="66">
        <v>100</v>
      </c>
      <c r="L40" s="127"/>
      <c r="M40" s="127"/>
      <c r="N40" s="128"/>
    </row>
    <row r="41" spans="1:14" ht="15">
      <c r="A41" s="450" t="s">
        <v>90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2"/>
    </row>
    <row r="42" spans="1:14" ht="15">
      <c r="A42" s="59">
        <v>2012</v>
      </c>
      <c r="B42" s="106">
        <v>14</v>
      </c>
      <c r="C42" s="106">
        <v>14</v>
      </c>
      <c r="D42" s="106">
        <v>15</v>
      </c>
      <c r="E42" s="106">
        <v>5</v>
      </c>
      <c r="F42" s="106">
        <v>162</v>
      </c>
      <c r="G42" s="106"/>
      <c r="H42" s="106">
        <v>2</v>
      </c>
      <c r="I42" s="106">
        <v>26</v>
      </c>
      <c r="J42" s="106">
        <v>2</v>
      </c>
      <c r="K42" s="106">
        <v>50</v>
      </c>
      <c r="L42" s="106"/>
      <c r="M42" s="106"/>
      <c r="N42" s="58"/>
    </row>
    <row r="43" spans="1:14" ht="15">
      <c r="A43" s="106">
        <v>2013</v>
      </c>
      <c r="B43" s="106">
        <v>10</v>
      </c>
      <c r="C43" s="106">
        <v>10</v>
      </c>
      <c r="D43" s="106">
        <v>10</v>
      </c>
      <c r="E43" s="106">
        <v>5</v>
      </c>
      <c r="F43" s="106">
        <v>135</v>
      </c>
      <c r="G43" s="117">
        <v>110</v>
      </c>
      <c r="H43" s="106">
        <v>5</v>
      </c>
      <c r="I43" s="106">
        <v>70</v>
      </c>
      <c r="J43" s="106" t="s">
        <v>144</v>
      </c>
      <c r="K43" s="106" t="s">
        <v>145</v>
      </c>
      <c r="L43" s="106"/>
      <c r="M43" s="106"/>
      <c r="N43" s="58"/>
    </row>
    <row r="44" spans="1:14" ht="15">
      <c r="A44" s="59">
        <v>2014</v>
      </c>
      <c r="B44" s="42">
        <v>13</v>
      </c>
      <c r="C44" s="42">
        <v>11</v>
      </c>
      <c r="D44" s="42">
        <v>23</v>
      </c>
      <c r="E44" s="42">
        <v>4</v>
      </c>
      <c r="F44" s="42">
        <v>118</v>
      </c>
      <c r="G44" s="42">
        <v>169</v>
      </c>
      <c r="H44" s="42">
        <v>3</v>
      </c>
      <c r="I44" s="42">
        <v>25</v>
      </c>
      <c r="J44" s="107"/>
      <c r="K44" s="107"/>
      <c r="L44" s="107"/>
      <c r="M44" s="107"/>
      <c r="N44" s="107">
        <v>8</v>
      </c>
    </row>
    <row r="45" spans="1:14" ht="15">
      <c r="A45" s="59">
        <v>2015</v>
      </c>
      <c r="B45" s="89">
        <v>12</v>
      </c>
      <c r="C45" s="89">
        <v>12</v>
      </c>
      <c r="D45" s="89">
        <v>8</v>
      </c>
      <c r="E45" s="89">
        <v>4</v>
      </c>
      <c r="F45" s="89">
        <v>102</v>
      </c>
      <c r="G45" s="89">
        <v>163</v>
      </c>
      <c r="H45" s="89">
        <v>3</v>
      </c>
      <c r="I45" s="89">
        <v>43</v>
      </c>
      <c r="J45" s="89"/>
      <c r="K45" s="89"/>
      <c r="L45" s="89"/>
      <c r="M45" s="89"/>
      <c r="N45" s="89">
        <v>1</v>
      </c>
    </row>
    <row r="46" spans="1:14" ht="15.75">
      <c r="A46" s="59">
        <v>2016</v>
      </c>
      <c r="B46" s="66">
        <v>5</v>
      </c>
      <c r="C46" s="66">
        <v>5</v>
      </c>
      <c r="D46" s="66">
        <v>7</v>
      </c>
      <c r="E46" s="66">
        <v>2</v>
      </c>
      <c r="F46" s="66">
        <v>64</v>
      </c>
      <c r="G46" s="69">
        <v>20</v>
      </c>
      <c r="H46" s="66">
        <v>1</v>
      </c>
      <c r="I46" s="66">
        <v>15</v>
      </c>
      <c r="J46" s="129"/>
      <c r="K46" s="129"/>
      <c r="L46" s="129"/>
      <c r="M46" s="129"/>
      <c r="N46" s="130"/>
    </row>
    <row r="47" spans="1:14" ht="15">
      <c r="A47" s="131"/>
      <c r="B47" s="453" t="s">
        <v>91</v>
      </c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4"/>
    </row>
    <row r="48" spans="1:14" ht="15">
      <c r="A48" s="59">
        <v>2012</v>
      </c>
      <c r="B48" s="106">
        <v>11</v>
      </c>
      <c r="C48" s="106">
        <v>11</v>
      </c>
      <c r="D48" s="106">
        <v>11</v>
      </c>
      <c r="E48" s="106">
        <v>4</v>
      </c>
      <c r="F48" s="106">
        <v>164</v>
      </c>
      <c r="G48" s="106"/>
      <c r="H48" s="132">
        <v>10</v>
      </c>
      <c r="I48" s="132">
        <v>286</v>
      </c>
      <c r="J48" s="132"/>
      <c r="K48" s="132"/>
      <c r="L48" s="132"/>
      <c r="M48" s="132"/>
      <c r="N48" s="106"/>
    </row>
    <row r="49" spans="1:14" ht="15">
      <c r="A49" s="106">
        <v>2013</v>
      </c>
      <c r="B49" s="106">
        <v>9</v>
      </c>
      <c r="C49" s="106">
        <v>9</v>
      </c>
      <c r="D49" s="106">
        <v>10</v>
      </c>
      <c r="E49" s="106"/>
      <c r="F49" s="106">
        <v>73</v>
      </c>
      <c r="G49" s="106"/>
      <c r="H49" s="132">
        <v>6</v>
      </c>
      <c r="I49" s="132">
        <v>215</v>
      </c>
      <c r="J49" s="132">
        <v>2</v>
      </c>
      <c r="K49" s="132">
        <v>100</v>
      </c>
      <c r="L49" s="132"/>
      <c r="M49" s="132"/>
      <c r="N49" s="106"/>
    </row>
    <row r="50" spans="1:14" ht="15">
      <c r="A50" s="59">
        <v>2014</v>
      </c>
      <c r="B50" s="107">
        <v>10</v>
      </c>
      <c r="C50" s="107">
        <v>10</v>
      </c>
      <c r="D50" s="107">
        <v>11</v>
      </c>
      <c r="E50" s="107">
        <v>1</v>
      </c>
      <c r="F50" s="107">
        <v>34</v>
      </c>
      <c r="G50" s="107"/>
      <c r="H50" s="119">
        <v>9</v>
      </c>
      <c r="I50" s="119">
        <v>236</v>
      </c>
      <c r="J50" s="119">
        <v>6</v>
      </c>
      <c r="K50" s="119">
        <v>370</v>
      </c>
      <c r="L50" s="132"/>
      <c r="M50" s="132"/>
      <c r="N50" s="106"/>
    </row>
    <row r="51" spans="1:14" ht="15">
      <c r="A51" s="59">
        <v>2015</v>
      </c>
      <c r="B51" s="107"/>
      <c r="C51" s="107"/>
      <c r="D51" s="107"/>
      <c r="E51" s="107"/>
      <c r="F51" s="107">
        <v>173</v>
      </c>
      <c r="G51" s="107"/>
      <c r="H51" s="119"/>
      <c r="I51" s="119"/>
      <c r="J51" s="119"/>
      <c r="K51" s="119"/>
      <c r="L51" s="132"/>
      <c r="M51" s="132"/>
      <c r="N51" s="106"/>
    </row>
    <row r="52" spans="1:14" ht="15.75">
      <c r="A52" s="59">
        <v>2016</v>
      </c>
      <c r="B52" s="66">
        <v>10</v>
      </c>
      <c r="C52" s="66">
        <v>10</v>
      </c>
      <c r="D52" s="66">
        <v>10</v>
      </c>
      <c r="E52" s="66"/>
      <c r="F52" s="66">
        <v>347</v>
      </c>
      <c r="G52" s="66"/>
      <c r="H52" s="67">
        <v>4</v>
      </c>
      <c r="I52" s="66">
        <v>103</v>
      </c>
      <c r="J52" s="67">
        <v>4</v>
      </c>
      <c r="K52" s="67">
        <v>140</v>
      </c>
      <c r="L52" s="133"/>
      <c r="M52" s="133"/>
      <c r="N52" s="134"/>
    </row>
    <row r="53" spans="1:14" ht="15">
      <c r="A53" s="450" t="s">
        <v>92</v>
      </c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2"/>
    </row>
    <row r="54" spans="1:14" ht="15">
      <c r="A54" s="106">
        <v>2012</v>
      </c>
      <c r="B54" s="106">
        <v>6</v>
      </c>
      <c r="C54" s="106">
        <v>6</v>
      </c>
      <c r="D54" s="106">
        <v>6</v>
      </c>
      <c r="E54" s="134">
        <v>2</v>
      </c>
      <c r="F54" s="106">
        <v>30</v>
      </c>
      <c r="G54" s="106"/>
      <c r="H54" s="106">
        <v>10</v>
      </c>
      <c r="I54" s="106">
        <v>97</v>
      </c>
      <c r="J54" s="106"/>
      <c r="K54" s="106">
        <v>0</v>
      </c>
      <c r="L54" s="106"/>
      <c r="M54" s="106"/>
      <c r="N54" s="106"/>
    </row>
    <row r="55" spans="1:14" ht="15">
      <c r="A55" s="106">
        <v>2013</v>
      </c>
      <c r="B55" s="135">
        <v>10</v>
      </c>
      <c r="C55" s="135">
        <v>4</v>
      </c>
      <c r="D55" s="135">
        <v>4</v>
      </c>
      <c r="E55" s="135">
        <v>0</v>
      </c>
      <c r="F55" s="135">
        <v>0</v>
      </c>
      <c r="G55" s="135">
        <v>0</v>
      </c>
      <c r="H55" s="135">
        <v>12</v>
      </c>
      <c r="I55" s="135">
        <v>126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</row>
    <row r="56" spans="1:14" ht="15">
      <c r="A56" s="106">
        <v>2014</v>
      </c>
      <c r="B56" s="135">
        <v>10</v>
      </c>
      <c r="C56" s="135">
        <v>10</v>
      </c>
      <c r="D56" s="135">
        <v>12</v>
      </c>
      <c r="E56" s="136"/>
      <c r="F56" s="135"/>
      <c r="G56" s="135"/>
      <c r="H56" s="135">
        <v>13</v>
      </c>
      <c r="I56" s="135">
        <v>121</v>
      </c>
      <c r="J56" s="135"/>
      <c r="K56" s="135"/>
      <c r="L56" s="135"/>
      <c r="M56" s="135"/>
      <c r="N56" s="135"/>
    </row>
    <row r="57" spans="1:14" ht="15">
      <c r="A57" s="106">
        <v>2015</v>
      </c>
      <c r="B57" s="89">
        <v>12</v>
      </c>
      <c r="C57" s="89">
        <v>12</v>
      </c>
      <c r="D57" s="89">
        <v>12</v>
      </c>
      <c r="E57" s="89"/>
      <c r="F57" s="89"/>
      <c r="G57" s="89"/>
      <c r="H57" s="89">
        <v>9</v>
      </c>
      <c r="I57" s="89">
        <v>74</v>
      </c>
      <c r="J57" s="135"/>
      <c r="K57" s="135"/>
      <c r="L57" s="135"/>
      <c r="M57" s="135"/>
      <c r="N57" s="135"/>
    </row>
    <row r="58" spans="1:14" ht="15.75">
      <c r="A58" s="137">
        <v>2016</v>
      </c>
      <c r="B58" s="91">
        <v>12</v>
      </c>
      <c r="C58" s="91">
        <v>12</v>
      </c>
      <c r="D58" s="91">
        <v>12</v>
      </c>
      <c r="E58" s="91">
        <f aca="true" t="shared" si="0" ref="E58:N58">SUM(E56:E57)</f>
        <v>0</v>
      </c>
      <c r="F58" s="91">
        <f t="shared" si="0"/>
        <v>0</v>
      </c>
      <c r="G58" s="91">
        <f t="shared" si="0"/>
        <v>0</v>
      </c>
      <c r="H58" s="91">
        <v>11</v>
      </c>
      <c r="I58" s="91">
        <v>100</v>
      </c>
      <c r="J58" s="91">
        <f t="shared" si="0"/>
        <v>0</v>
      </c>
      <c r="K58" s="91">
        <f t="shared" si="0"/>
        <v>0</v>
      </c>
      <c r="L58" s="91"/>
      <c r="M58" s="91"/>
      <c r="N58" s="91">
        <f t="shared" si="0"/>
        <v>0</v>
      </c>
    </row>
  </sheetData>
  <sheetProtection/>
  <mergeCells count="15">
    <mergeCell ref="A41:N41"/>
    <mergeCell ref="B47:N47"/>
    <mergeCell ref="A53:N53"/>
    <mergeCell ref="A5:N5"/>
    <mergeCell ref="A11:N11"/>
    <mergeCell ref="A17:N17"/>
    <mergeCell ref="A23:M23"/>
    <mergeCell ref="A29:N29"/>
    <mergeCell ref="B35:N35"/>
    <mergeCell ref="A1:N1"/>
    <mergeCell ref="B2:G2"/>
    <mergeCell ref="H2:I2"/>
    <mergeCell ref="J2:K2"/>
    <mergeCell ref="L2:M2"/>
    <mergeCell ref="N2:N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14.57421875" style="0" customWidth="1"/>
    <col min="2" max="2" width="16.57421875" style="0" customWidth="1"/>
    <col min="3" max="3" width="14.57421875" style="0" customWidth="1"/>
    <col min="4" max="4" width="23.8515625" style="0" customWidth="1"/>
  </cols>
  <sheetData>
    <row r="1" spans="1:4" ht="53.25" customHeight="1">
      <c r="A1" s="462" t="s">
        <v>173</v>
      </c>
      <c r="B1" s="463"/>
      <c r="C1" s="463"/>
      <c r="D1" s="464"/>
    </row>
    <row r="2" spans="1:4" ht="31.5">
      <c r="A2" s="78" t="s">
        <v>107</v>
      </c>
      <c r="B2" s="79" t="s">
        <v>120</v>
      </c>
      <c r="C2" s="78" t="s">
        <v>119</v>
      </c>
      <c r="D2" s="78" t="s">
        <v>123</v>
      </c>
    </row>
    <row r="3" spans="1:4" ht="18.75">
      <c r="A3" s="77">
        <v>2015</v>
      </c>
      <c r="B3" s="80">
        <v>6113</v>
      </c>
      <c r="C3" s="80">
        <v>1356250</v>
      </c>
      <c r="D3" s="80">
        <v>1730948</v>
      </c>
    </row>
    <row r="4" spans="1:4" ht="18.75">
      <c r="A4" s="77">
        <v>2016</v>
      </c>
      <c r="B4" s="80">
        <v>3908</v>
      </c>
      <c r="C4" s="80">
        <v>876400</v>
      </c>
      <c r="D4" s="80">
        <v>1113904</v>
      </c>
    </row>
    <row r="5" spans="1:4" ht="15">
      <c r="A5" s="2"/>
      <c r="B5" s="2"/>
      <c r="C5" s="2"/>
      <c r="D5" s="2"/>
    </row>
    <row r="6" spans="1:4" ht="52.5" customHeight="1">
      <c r="A6" s="465" t="s">
        <v>122</v>
      </c>
      <c r="B6" s="465"/>
      <c r="C6" s="465"/>
      <c r="D6" s="465"/>
    </row>
  </sheetData>
  <sheetProtection/>
  <mergeCells count="2">
    <mergeCell ref="A1:D1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9.00390625" style="0" customWidth="1"/>
    <col min="2" max="2" width="39.7109375" style="0" customWidth="1"/>
    <col min="3" max="3" width="13.421875" style="0" customWidth="1"/>
    <col min="4" max="4" width="14.140625" style="0" customWidth="1"/>
    <col min="5" max="5" width="14.57421875" style="0" customWidth="1"/>
  </cols>
  <sheetData>
    <row r="1" spans="1:5" ht="50.25" customHeight="1">
      <c r="A1" s="466" t="s">
        <v>171</v>
      </c>
      <c r="B1" s="467"/>
      <c r="C1" s="467"/>
      <c r="D1" s="467"/>
      <c r="E1" s="467"/>
    </row>
    <row r="2" spans="1:5" ht="15">
      <c r="A2" s="468" t="s">
        <v>147</v>
      </c>
      <c r="B2" s="468" t="s">
        <v>148</v>
      </c>
      <c r="C2" s="470" t="s">
        <v>149</v>
      </c>
      <c r="D2" s="470" t="s">
        <v>150</v>
      </c>
      <c r="E2" s="470">
        <v>2016</v>
      </c>
    </row>
    <row r="3" spans="1:5" ht="15">
      <c r="A3" s="469"/>
      <c r="B3" s="469"/>
      <c r="C3" s="470"/>
      <c r="D3" s="470"/>
      <c r="E3" s="470"/>
    </row>
    <row r="4" spans="1:5" ht="31.5">
      <c r="A4" s="74">
        <v>1</v>
      </c>
      <c r="B4" s="138" t="s">
        <v>151</v>
      </c>
      <c r="C4" s="75">
        <v>210</v>
      </c>
      <c r="D4" s="75">
        <v>162</v>
      </c>
      <c r="E4" s="75">
        <v>160</v>
      </c>
    </row>
    <row r="5" spans="1:5" ht="15.75">
      <c r="A5" s="74">
        <v>3</v>
      </c>
      <c r="B5" s="138" t="s">
        <v>152</v>
      </c>
      <c r="C5" s="75">
        <v>108</v>
      </c>
      <c r="D5" s="75">
        <v>112</v>
      </c>
      <c r="E5" s="75">
        <v>76</v>
      </c>
    </row>
    <row r="6" spans="1:5" ht="15.75">
      <c r="A6" s="74">
        <v>4</v>
      </c>
      <c r="B6" s="138" t="s">
        <v>153</v>
      </c>
      <c r="C6" s="74">
        <v>82</v>
      </c>
      <c r="D6" s="74">
        <v>50</v>
      </c>
      <c r="E6" s="74">
        <v>53</v>
      </c>
    </row>
    <row r="7" spans="1:5" ht="15.75">
      <c r="A7" s="74">
        <v>5</v>
      </c>
      <c r="B7" s="138" t="s">
        <v>154</v>
      </c>
      <c r="C7" s="74"/>
      <c r="D7" s="74"/>
      <c r="E7" s="74">
        <v>31</v>
      </c>
    </row>
    <row r="8" spans="1:5" ht="15.75">
      <c r="A8" s="74">
        <v>6</v>
      </c>
      <c r="B8" s="138" t="s">
        <v>155</v>
      </c>
      <c r="C8" s="74">
        <v>124</v>
      </c>
      <c r="D8" s="74">
        <v>124</v>
      </c>
      <c r="E8" s="74">
        <v>182</v>
      </c>
    </row>
    <row r="9" spans="1:5" ht="15.75">
      <c r="A9" s="74">
        <v>7</v>
      </c>
      <c r="B9" s="138" t="s">
        <v>76</v>
      </c>
      <c r="C9" s="74">
        <v>127</v>
      </c>
      <c r="D9" s="74">
        <v>130</v>
      </c>
      <c r="E9" s="74">
        <v>182</v>
      </c>
    </row>
    <row r="10" spans="1:5" ht="15.75">
      <c r="A10" s="74">
        <v>8</v>
      </c>
      <c r="B10" s="138" t="s">
        <v>156</v>
      </c>
      <c r="C10" s="74">
        <v>84</v>
      </c>
      <c r="D10" s="74">
        <v>60</v>
      </c>
      <c r="E10" s="74">
        <v>85</v>
      </c>
    </row>
    <row r="11" spans="1:5" ht="31.5">
      <c r="A11" s="74">
        <v>9</v>
      </c>
      <c r="B11" s="138" t="s">
        <v>157</v>
      </c>
      <c r="C11" s="74">
        <v>143</v>
      </c>
      <c r="D11" s="74">
        <v>106</v>
      </c>
      <c r="E11" s="74">
        <v>84</v>
      </c>
    </row>
    <row r="12" spans="1:5" ht="31.5">
      <c r="A12" s="74">
        <v>10</v>
      </c>
      <c r="B12" s="138" t="s">
        <v>158</v>
      </c>
      <c r="C12" s="74">
        <v>33</v>
      </c>
      <c r="D12" s="74">
        <v>28</v>
      </c>
      <c r="E12" s="74">
        <v>26</v>
      </c>
    </row>
    <row r="13" spans="1:5" ht="15.75">
      <c r="A13" s="74">
        <v>11</v>
      </c>
      <c r="B13" s="138" t="s">
        <v>77</v>
      </c>
      <c r="C13" s="74">
        <v>58</v>
      </c>
      <c r="D13" s="74">
        <v>72</v>
      </c>
      <c r="E13" s="74">
        <v>61</v>
      </c>
    </row>
    <row r="14" spans="1:5" ht="31.5">
      <c r="A14" s="74">
        <v>12</v>
      </c>
      <c r="B14" s="138" t="s">
        <v>159</v>
      </c>
      <c r="C14" s="74">
        <v>75</v>
      </c>
      <c r="D14" s="74">
        <v>66</v>
      </c>
      <c r="E14" s="74">
        <v>57</v>
      </c>
    </row>
    <row r="15" spans="1:5" ht="15.75">
      <c r="A15" s="74">
        <v>13</v>
      </c>
      <c r="B15" s="138" t="s">
        <v>160</v>
      </c>
      <c r="C15" s="74">
        <v>186</v>
      </c>
      <c r="D15" s="74">
        <v>173</v>
      </c>
      <c r="E15" s="74">
        <v>69</v>
      </c>
    </row>
    <row r="16" spans="1:5" ht="15.75">
      <c r="A16" s="74">
        <v>14</v>
      </c>
      <c r="B16" s="138" t="s">
        <v>96</v>
      </c>
      <c r="C16" s="74">
        <v>25</v>
      </c>
      <c r="D16" s="74">
        <v>27</v>
      </c>
      <c r="E16" s="74">
        <v>25</v>
      </c>
    </row>
    <row r="17" spans="1:5" ht="15.75">
      <c r="A17" s="74">
        <v>15</v>
      </c>
      <c r="B17" s="138" t="s">
        <v>97</v>
      </c>
      <c r="C17" s="74">
        <v>42</v>
      </c>
      <c r="D17" s="74">
        <v>27</v>
      </c>
      <c r="E17" s="74">
        <v>60</v>
      </c>
    </row>
    <row r="18" spans="1:5" ht="15.75">
      <c r="A18" s="74">
        <v>16</v>
      </c>
      <c r="B18" s="138" t="s">
        <v>161</v>
      </c>
      <c r="C18" s="74">
        <v>25</v>
      </c>
      <c r="D18" s="74">
        <v>25</v>
      </c>
      <c r="E18" s="74">
        <v>31</v>
      </c>
    </row>
    <row r="19" spans="1:5" ht="15.75">
      <c r="A19" s="74">
        <v>17</v>
      </c>
      <c r="B19" s="138" t="s">
        <v>162</v>
      </c>
      <c r="C19" s="74">
        <v>180</v>
      </c>
      <c r="D19" s="74">
        <v>143</v>
      </c>
      <c r="E19" s="74">
        <v>164</v>
      </c>
    </row>
    <row r="20" spans="1:5" ht="15.75">
      <c r="A20" s="74">
        <v>18</v>
      </c>
      <c r="B20" s="138" t="s">
        <v>79</v>
      </c>
      <c r="C20" s="74">
        <v>53</v>
      </c>
      <c r="D20" s="74">
        <v>52</v>
      </c>
      <c r="E20" s="74">
        <v>25</v>
      </c>
    </row>
    <row r="21" spans="1:5" ht="15.75">
      <c r="A21" s="74">
        <v>19</v>
      </c>
      <c r="B21" s="138" t="s">
        <v>163</v>
      </c>
      <c r="C21" s="74">
        <v>62</v>
      </c>
      <c r="D21" s="74">
        <v>32</v>
      </c>
      <c r="E21" s="74">
        <v>42</v>
      </c>
    </row>
    <row r="22" spans="1:5" ht="15.75">
      <c r="A22" s="74">
        <v>20</v>
      </c>
      <c r="B22" s="138" t="s">
        <v>80</v>
      </c>
      <c r="C22" s="74">
        <v>32</v>
      </c>
      <c r="D22" s="74">
        <v>17</v>
      </c>
      <c r="E22" s="74">
        <v>29</v>
      </c>
    </row>
    <row r="23" spans="1:5" ht="15.75">
      <c r="A23" s="74">
        <v>21</v>
      </c>
      <c r="B23" s="138" t="s">
        <v>115</v>
      </c>
      <c r="C23" s="74">
        <v>617</v>
      </c>
      <c r="D23" s="74">
        <v>549</v>
      </c>
      <c r="E23" s="74">
        <v>567</v>
      </c>
    </row>
    <row r="24" spans="1:5" ht="15.75">
      <c r="A24" s="74">
        <v>22</v>
      </c>
      <c r="B24" s="138" t="s">
        <v>126</v>
      </c>
      <c r="C24" s="74">
        <v>278</v>
      </c>
      <c r="D24" s="74">
        <v>421</v>
      </c>
      <c r="E24" s="74">
        <v>414</v>
      </c>
    </row>
    <row r="25" spans="1:5" ht="15.75">
      <c r="A25" s="74">
        <v>23</v>
      </c>
      <c r="B25" s="138" t="s">
        <v>82</v>
      </c>
      <c r="C25" s="74">
        <v>51</v>
      </c>
      <c r="D25" s="74">
        <v>42</v>
      </c>
      <c r="E25" s="74">
        <v>62</v>
      </c>
    </row>
    <row r="26" spans="1:5" ht="15.75">
      <c r="A26" s="74">
        <v>24</v>
      </c>
      <c r="B26" s="138" t="s">
        <v>83</v>
      </c>
      <c r="C26" s="74">
        <v>30</v>
      </c>
      <c r="D26" s="74">
        <v>32</v>
      </c>
      <c r="E26" s="74">
        <v>38</v>
      </c>
    </row>
    <row r="27" spans="1:5" ht="15.75">
      <c r="A27" s="74">
        <v>25</v>
      </c>
      <c r="B27" s="138" t="s">
        <v>84</v>
      </c>
      <c r="C27" s="74">
        <v>54</v>
      </c>
      <c r="D27" s="74">
        <v>46</v>
      </c>
      <c r="E27" s="74">
        <v>41</v>
      </c>
    </row>
    <row r="28" spans="1:5" ht="15.75">
      <c r="A28" s="74">
        <v>26</v>
      </c>
      <c r="B28" s="138" t="s">
        <v>85</v>
      </c>
      <c r="C28" s="74">
        <v>124</v>
      </c>
      <c r="D28" s="74">
        <v>90</v>
      </c>
      <c r="E28" s="74">
        <v>149</v>
      </c>
    </row>
    <row r="29" spans="1:5" ht="15.75">
      <c r="A29" s="74">
        <v>27</v>
      </c>
      <c r="B29" s="138" t="s">
        <v>86</v>
      </c>
      <c r="C29" s="74">
        <v>32</v>
      </c>
      <c r="D29" s="74">
        <v>28</v>
      </c>
      <c r="E29" s="74">
        <v>40</v>
      </c>
    </row>
    <row r="30" spans="1:5" ht="15.75">
      <c r="A30" s="74">
        <v>28</v>
      </c>
      <c r="B30" s="138" t="s">
        <v>88</v>
      </c>
      <c r="C30" s="74">
        <v>52</v>
      </c>
      <c r="D30" s="74">
        <v>32</v>
      </c>
      <c r="E30" s="74">
        <v>48</v>
      </c>
    </row>
    <row r="31" spans="1:5" ht="15.75">
      <c r="A31" s="74">
        <v>29</v>
      </c>
      <c r="B31" s="138" t="s">
        <v>164</v>
      </c>
      <c r="C31" s="74">
        <v>27</v>
      </c>
      <c r="D31" s="74">
        <v>41</v>
      </c>
      <c r="E31" s="74">
        <v>17</v>
      </c>
    </row>
    <row r="32" spans="1:5" ht="31.5">
      <c r="A32" s="74">
        <v>30</v>
      </c>
      <c r="B32" s="138" t="s">
        <v>165</v>
      </c>
      <c r="C32" s="74">
        <v>99</v>
      </c>
      <c r="D32" s="74">
        <v>77</v>
      </c>
      <c r="E32" s="74">
        <v>123</v>
      </c>
    </row>
    <row r="33" spans="1:5" ht="15.75">
      <c r="A33" s="74">
        <v>31</v>
      </c>
      <c r="B33" s="138" t="s">
        <v>166</v>
      </c>
      <c r="C33" s="74">
        <v>20</v>
      </c>
      <c r="D33" s="74">
        <v>21</v>
      </c>
      <c r="E33" s="74">
        <v>9</v>
      </c>
    </row>
    <row r="34" spans="1:5" ht="15.75">
      <c r="A34" s="74">
        <v>32</v>
      </c>
      <c r="B34" s="138" t="s">
        <v>167</v>
      </c>
      <c r="C34" s="74">
        <v>78</v>
      </c>
      <c r="D34" s="74">
        <v>40</v>
      </c>
      <c r="E34" s="74">
        <v>49</v>
      </c>
    </row>
    <row r="35" spans="1:5" ht="31.5">
      <c r="A35" s="74">
        <v>33</v>
      </c>
      <c r="B35" s="138" t="s">
        <v>168</v>
      </c>
      <c r="C35" s="74">
        <v>34</v>
      </c>
      <c r="D35" s="74">
        <v>36</v>
      </c>
      <c r="E35" s="74"/>
    </row>
    <row r="36" spans="1:5" ht="15.75">
      <c r="A36" s="74">
        <v>34</v>
      </c>
      <c r="B36" s="138" t="s">
        <v>89</v>
      </c>
      <c r="C36" s="74">
        <v>50</v>
      </c>
      <c r="D36" s="74">
        <v>23</v>
      </c>
      <c r="E36" s="74">
        <v>6</v>
      </c>
    </row>
    <row r="37" spans="1:5" ht="31.5">
      <c r="A37" s="139"/>
      <c r="B37" s="73" t="s">
        <v>1</v>
      </c>
      <c r="C37" s="75">
        <v>3005</v>
      </c>
      <c r="D37" s="75" t="s">
        <v>169</v>
      </c>
      <c r="E37" s="75">
        <v>2845</v>
      </c>
    </row>
    <row r="38" spans="1:5" ht="15.75">
      <c r="A38" s="94"/>
      <c r="B38" s="140" t="s">
        <v>170</v>
      </c>
      <c r="C38" s="141">
        <v>3000</v>
      </c>
      <c r="D38" s="141">
        <v>2500</v>
      </c>
      <c r="E38" s="141">
        <v>2500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6"/>
  <sheetViews>
    <sheetView zoomScale="70" zoomScaleNormal="70" zoomScalePageLayoutView="0" workbookViewId="0" topLeftCell="A1">
      <selection activeCell="H50" sqref="H50"/>
    </sheetView>
  </sheetViews>
  <sheetFormatPr defaultColWidth="9.140625" defaultRowHeight="15"/>
  <cols>
    <col min="1" max="1" width="38.00390625" style="2" customWidth="1"/>
    <col min="2" max="23" width="5.8515625" style="2" customWidth="1"/>
    <col min="24" max="24" width="10.00390625" style="2" bestFit="1" customWidth="1"/>
    <col min="25" max="16384" width="9.140625" style="2" customWidth="1"/>
  </cols>
  <sheetData>
    <row r="1" spans="1:24" ht="15.75">
      <c r="A1" s="323" t="s">
        <v>303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5"/>
    </row>
    <row r="2" spans="1:24" ht="138.75" customHeight="1">
      <c r="A2" s="142" t="s">
        <v>219</v>
      </c>
      <c r="B2" s="322" t="s">
        <v>316</v>
      </c>
      <c r="C2" s="322" t="s">
        <v>216</v>
      </c>
      <c r="D2" s="322" t="s">
        <v>317</v>
      </c>
      <c r="E2" s="322" t="s">
        <v>318</v>
      </c>
      <c r="F2" s="322" t="s">
        <v>215</v>
      </c>
      <c r="G2" s="322" t="s">
        <v>319</v>
      </c>
      <c r="H2" s="322" t="s">
        <v>320</v>
      </c>
      <c r="I2" s="322" t="s">
        <v>109</v>
      </c>
      <c r="J2" s="322" t="s">
        <v>110</v>
      </c>
      <c r="K2" s="322" t="s">
        <v>322</v>
      </c>
      <c r="L2" s="322" t="s">
        <v>321</v>
      </c>
      <c r="M2" s="322" t="s">
        <v>323</v>
      </c>
      <c r="N2" s="322" t="s">
        <v>111</v>
      </c>
      <c r="O2" s="322" t="s">
        <v>324</v>
      </c>
      <c r="P2" s="322" t="s">
        <v>325</v>
      </c>
      <c r="Q2" s="322" t="s">
        <v>217</v>
      </c>
      <c r="R2" s="322" t="s">
        <v>218</v>
      </c>
      <c r="S2" s="322" t="s">
        <v>326</v>
      </c>
      <c r="T2" s="322" t="s">
        <v>112</v>
      </c>
      <c r="U2" s="322" t="s">
        <v>327</v>
      </c>
      <c r="V2" s="322" t="s">
        <v>113</v>
      </c>
      <c r="W2" s="322" t="s">
        <v>117</v>
      </c>
      <c r="X2" s="322" t="s">
        <v>114</v>
      </c>
    </row>
    <row r="3" spans="1:24" ht="18.75" customHeight="1">
      <c r="A3" s="140" t="s">
        <v>281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140"/>
    </row>
    <row r="4" spans="1:24" ht="18.75" customHeight="1">
      <c r="A4" s="265" t="s">
        <v>241</v>
      </c>
      <c r="B4" s="10">
        <v>0</v>
      </c>
      <c r="C4" s="10">
        <v>2</v>
      </c>
      <c r="D4" s="10">
        <v>0</v>
      </c>
      <c r="E4" s="10">
        <v>1</v>
      </c>
      <c r="F4" s="10">
        <v>0</v>
      </c>
      <c r="G4" s="10">
        <v>1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0</v>
      </c>
      <c r="P4" s="10">
        <v>0</v>
      </c>
      <c r="Q4" s="10">
        <v>1</v>
      </c>
      <c r="R4" s="10">
        <v>1</v>
      </c>
      <c r="S4" s="10">
        <v>0</v>
      </c>
      <c r="T4" s="10">
        <v>1</v>
      </c>
      <c r="U4" s="10">
        <v>1</v>
      </c>
      <c r="V4" s="10">
        <v>0</v>
      </c>
      <c r="W4" s="10">
        <v>71</v>
      </c>
      <c r="X4" s="271">
        <f aca="true" t="shared" si="0" ref="X4:X15">SUM(B4:W4)</f>
        <v>80</v>
      </c>
    </row>
    <row r="5" spans="1:24" ht="18.75" customHeight="1">
      <c r="A5" s="266" t="s">
        <v>237</v>
      </c>
      <c r="B5" s="10">
        <v>0</v>
      </c>
      <c r="C5" s="10">
        <v>1</v>
      </c>
      <c r="D5" s="10">
        <v>0</v>
      </c>
      <c r="E5" s="10">
        <v>0</v>
      </c>
      <c r="F5" s="10">
        <v>0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>
        <v>1</v>
      </c>
      <c r="M5" s="10">
        <v>0</v>
      </c>
      <c r="N5" s="10">
        <v>2</v>
      </c>
      <c r="O5" s="10">
        <v>0</v>
      </c>
      <c r="P5" s="10">
        <v>1</v>
      </c>
      <c r="Q5" s="10">
        <v>0</v>
      </c>
      <c r="R5" s="10">
        <v>0</v>
      </c>
      <c r="S5" s="10">
        <v>0</v>
      </c>
      <c r="T5" s="10">
        <v>1</v>
      </c>
      <c r="U5" s="10">
        <v>0</v>
      </c>
      <c r="V5" s="10">
        <v>0</v>
      </c>
      <c r="W5" s="10">
        <v>23</v>
      </c>
      <c r="X5" s="272">
        <f t="shared" si="0"/>
        <v>30</v>
      </c>
    </row>
    <row r="6" spans="1:24" ht="18.75" customHeight="1">
      <c r="A6" s="265" t="s">
        <v>239</v>
      </c>
      <c r="B6" s="276">
        <v>0</v>
      </c>
      <c r="C6" s="10">
        <v>1</v>
      </c>
      <c r="D6" s="276">
        <v>0</v>
      </c>
      <c r="E6" s="276">
        <v>0</v>
      </c>
      <c r="F6" s="276">
        <v>0</v>
      </c>
      <c r="G6" s="10">
        <v>1</v>
      </c>
      <c r="H6" s="276">
        <v>0</v>
      </c>
      <c r="I6" s="276">
        <v>0</v>
      </c>
      <c r="J6" s="276">
        <v>0</v>
      </c>
      <c r="K6" s="276">
        <v>0</v>
      </c>
      <c r="L6" s="276">
        <v>0</v>
      </c>
      <c r="M6" s="276">
        <v>0</v>
      </c>
      <c r="N6" s="276">
        <v>0</v>
      </c>
      <c r="O6" s="276">
        <v>0</v>
      </c>
      <c r="P6" s="276">
        <v>0</v>
      </c>
      <c r="Q6" s="276">
        <v>0</v>
      </c>
      <c r="R6" s="276">
        <v>0</v>
      </c>
      <c r="S6" s="276">
        <v>0</v>
      </c>
      <c r="T6" s="276">
        <v>0</v>
      </c>
      <c r="U6" s="276">
        <v>0</v>
      </c>
      <c r="V6" s="276">
        <v>0</v>
      </c>
      <c r="W6" s="10">
        <v>6</v>
      </c>
      <c r="X6" s="272">
        <f t="shared" si="0"/>
        <v>8</v>
      </c>
    </row>
    <row r="7" spans="1:24" ht="18.75" customHeight="1">
      <c r="A7" s="267" t="s">
        <v>243</v>
      </c>
      <c r="B7" s="276">
        <v>0</v>
      </c>
      <c r="C7" s="276">
        <v>1</v>
      </c>
      <c r="D7" s="276">
        <v>0</v>
      </c>
      <c r="E7" s="276">
        <v>0</v>
      </c>
      <c r="F7" s="276">
        <v>2</v>
      </c>
      <c r="G7" s="276">
        <v>0</v>
      </c>
      <c r="H7" s="276">
        <v>0</v>
      </c>
      <c r="I7" s="276">
        <v>0</v>
      </c>
      <c r="J7" s="276">
        <v>0</v>
      </c>
      <c r="K7" s="276">
        <v>0</v>
      </c>
      <c r="L7" s="276">
        <v>0</v>
      </c>
      <c r="M7" s="276">
        <v>0</v>
      </c>
      <c r="N7" s="276">
        <v>0</v>
      </c>
      <c r="O7" s="276">
        <v>0</v>
      </c>
      <c r="P7" s="276">
        <v>1</v>
      </c>
      <c r="Q7" s="276">
        <v>0</v>
      </c>
      <c r="R7" s="276">
        <v>0</v>
      </c>
      <c r="S7" s="276">
        <v>0</v>
      </c>
      <c r="T7" s="276">
        <v>0</v>
      </c>
      <c r="U7" s="276">
        <v>0</v>
      </c>
      <c r="V7" s="276">
        <v>0</v>
      </c>
      <c r="W7" s="276">
        <v>25</v>
      </c>
      <c r="X7" s="271">
        <f t="shared" si="0"/>
        <v>29</v>
      </c>
    </row>
    <row r="8" spans="1:24" ht="18.75" customHeight="1">
      <c r="A8" s="268" t="s">
        <v>244</v>
      </c>
      <c r="B8" s="276">
        <v>0</v>
      </c>
      <c r="C8" s="276">
        <v>1</v>
      </c>
      <c r="D8" s="276">
        <v>0</v>
      </c>
      <c r="E8" s="276">
        <v>0</v>
      </c>
      <c r="F8" s="276">
        <v>1</v>
      </c>
      <c r="G8" s="276">
        <v>1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</v>
      </c>
      <c r="O8" s="276">
        <v>0</v>
      </c>
      <c r="P8" s="276">
        <v>0</v>
      </c>
      <c r="Q8" s="276">
        <v>1</v>
      </c>
      <c r="R8" s="276">
        <v>0</v>
      </c>
      <c r="S8" s="276">
        <v>0</v>
      </c>
      <c r="T8" s="276">
        <v>0</v>
      </c>
      <c r="U8" s="276">
        <v>1</v>
      </c>
      <c r="V8" s="276">
        <v>0</v>
      </c>
      <c r="W8" s="276">
        <v>19</v>
      </c>
      <c r="X8" s="271">
        <f t="shared" si="0"/>
        <v>25</v>
      </c>
    </row>
    <row r="9" spans="1:24" ht="18.75" customHeight="1">
      <c r="A9" s="269" t="s">
        <v>236</v>
      </c>
      <c r="B9" s="10">
        <v>0</v>
      </c>
      <c r="C9" s="10">
        <v>3</v>
      </c>
      <c r="D9" s="10">
        <v>0</v>
      </c>
      <c r="E9" s="10">
        <v>1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2</v>
      </c>
      <c r="R9" s="10">
        <v>0</v>
      </c>
      <c r="S9" s="10">
        <v>0</v>
      </c>
      <c r="T9" s="10">
        <v>0</v>
      </c>
      <c r="U9" s="10">
        <v>2</v>
      </c>
      <c r="V9" s="10">
        <v>0</v>
      </c>
      <c r="W9" s="10">
        <v>62</v>
      </c>
      <c r="X9" s="272">
        <f t="shared" si="0"/>
        <v>72</v>
      </c>
    </row>
    <row r="10" spans="1:24" ht="18.75" customHeight="1">
      <c r="A10" s="268" t="s">
        <v>240</v>
      </c>
      <c r="B10" s="276">
        <v>0</v>
      </c>
      <c r="C10" s="276">
        <v>0</v>
      </c>
      <c r="D10" s="276">
        <v>0</v>
      </c>
      <c r="E10" s="276">
        <v>1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12</v>
      </c>
      <c r="X10" s="271">
        <f t="shared" si="0"/>
        <v>13</v>
      </c>
    </row>
    <row r="11" spans="1:24" ht="18.75" customHeight="1">
      <c r="A11" s="268" t="s">
        <v>242</v>
      </c>
      <c r="B11" s="276">
        <v>1</v>
      </c>
      <c r="C11" s="276">
        <v>5</v>
      </c>
      <c r="D11" s="276">
        <v>0</v>
      </c>
      <c r="E11" s="276">
        <v>2</v>
      </c>
      <c r="F11" s="276">
        <v>2</v>
      </c>
      <c r="G11" s="276">
        <v>3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0</v>
      </c>
      <c r="O11" s="276">
        <v>1</v>
      </c>
      <c r="P11" s="276">
        <v>0</v>
      </c>
      <c r="Q11" s="276">
        <v>0</v>
      </c>
      <c r="R11" s="276">
        <v>0</v>
      </c>
      <c r="S11" s="276">
        <v>0</v>
      </c>
      <c r="T11" s="276">
        <v>0</v>
      </c>
      <c r="U11" s="276">
        <v>1</v>
      </c>
      <c r="V11" s="276">
        <v>0</v>
      </c>
      <c r="W11" s="276">
        <v>43</v>
      </c>
      <c r="X11" s="273">
        <f t="shared" si="0"/>
        <v>58</v>
      </c>
    </row>
    <row r="12" spans="1:24" ht="18.75" customHeight="1">
      <c r="A12" s="268" t="s">
        <v>246</v>
      </c>
      <c r="B12" s="276">
        <v>1</v>
      </c>
      <c r="C12" s="276">
        <v>6</v>
      </c>
      <c r="D12" s="276">
        <v>0</v>
      </c>
      <c r="E12" s="276">
        <v>2</v>
      </c>
      <c r="F12" s="276">
        <v>2</v>
      </c>
      <c r="G12" s="276">
        <v>1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6">
        <v>1</v>
      </c>
      <c r="P12" s="276">
        <v>0</v>
      </c>
      <c r="Q12" s="276">
        <v>2</v>
      </c>
      <c r="R12" s="276">
        <v>0</v>
      </c>
      <c r="S12" s="276">
        <v>1</v>
      </c>
      <c r="T12" s="276">
        <v>0</v>
      </c>
      <c r="U12" s="276">
        <v>1</v>
      </c>
      <c r="V12" s="276">
        <v>1</v>
      </c>
      <c r="W12" s="276">
        <v>89</v>
      </c>
      <c r="X12" s="273">
        <f t="shared" si="0"/>
        <v>107</v>
      </c>
    </row>
    <row r="13" spans="1:24" ht="33" customHeight="1">
      <c r="A13" s="268" t="s">
        <v>332</v>
      </c>
      <c r="B13" s="333">
        <v>2</v>
      </c>
      <c r="C13" s="333">
        <v>4</v>
      </c>
      <c r="D13" s="333">
        <v>6</v>
      </c>
      <c r="E13" s="333">
        <v>6</v>
      </c>
      <c r="F13" s="333">
        <v>6</v>
      </c>
      <c r="G13" s="333">
        <v>4</v>
      </c>
      <c r="H13" s="333">
        <v>3</v>
      </c>
      <c r="I13" s="333">
        <v>2</v>
      </c>
      <c r="J13" s="333">
        <v>1</v>
      </c>
      <c r="K13" s="333">
        <v>3</v>
      </c>
      <c r="L13" s="333">
        <v>8</v>
      </c>
      <c r="M13" s="333">
        <v>2</v>
      </c>
      <c r="N13" s="333">
        <v>0</v>
      </c>
      <c r="O13" s="333">
        <v>1</v>
      </c>
      <c r="P13" s="333">
        <v>2</v>
      </c>
      <c r="Q13" s="333">
        <v>0</v>
      </c>
      <c r="R13" s="333">
        <v>1</v>
      </c>
      <c r="S13" s="333">
        <v>5</v>
      </c>
      <c r="T13" s="333">
        <v>4</v>
      </c>
      <c r="U13" s="333">
        <v>4</v>
      </c>
      <c r="V13" s="333">
        <v>2</v>
      </c>
      <c r="W13" s="333">
        <v>38</v>
      </c>
      <c r="X13" s="273">
        <f t="shared" si="0"/>
        <v>104</v>
      </c>
    </row>
    <row r="14" spans="1:24" ht="18.75" customHeight="1">
      <c r="A14" s="269" t="s">
        <v>235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12</v>
      </c>
      <c r="X14" s="274">
        <f t="shared" si="0"/>
        <v>14</v>
      </c>
    </row>
    <row r="15" spans="1:24" ht="18.75" customHeight="1">
      <c r="A15" s="270" t="s">
        <v>238</v>
      </c>
      <c r="B15" s="10">
        <v>0</v>
      </c>
      <c r="C15" s="276">
        <v>1</v>
      </c>
      <c r="D15" s="10">
        <v>0</v>
      </c>
      <c r="E15" s="10">
        <v>0</v>
      </c>
      <c r="F15" s="10">
        <v>0</v>
      </c>
      <c r="G15" s="276">
        <v>0</v>
      </c>
      <c r="H15" s="10">
        <v>0</v>
      </c>
      <c r="I15" s="10">
        <v>0</v>
      </c>
      <c r="J15" s="276">
        <v>0</v>
      </c>
      <c r="K15" s="10">
        <v>0</v>
      </c>
      <c r="L15" s="10">
        <v>0</v>
      </c>
      <c r="M15" s="10">
        <v>0</v>
      </c>
      <c r="N15" s="10">
        <v>1</v>
      </c>
      <c r="O15" s="276">
        <v>0</v>
      </c>
      <c r="P15" s="10">
        <v>0</v>
      </c>
      <c r="Q15" s="10">
        <v>0</v>
      </c>
      <c r="R15" s="10">
        <v>0</v>
      </c>
      <c r="S15" s="10">
        <v>0</v>
      </c>
      <c r="T15" s="276">
        <v>0</v>
      </c>
      <c r="U15" s="10">
        <v>0</v>
      </c>
      <c r="V15" s="10">
        <v>0</v>
      </c>
      <c r="W15" s="10">
        <v>31</v>
      </c>
      <c r="X15" s="274">
        <f t="shared" si="0"/>
        <v>33</v>
      </c>
    </row>
    <row r="16" spans="1:24" ht="18.75" customHeight="1">
      <c r="A16" s="150" t="s">
        <v>125</v>
      </c>
      <c r="B16" s="275">
        <f aca="true" t="shared" si="1" ref="B16:W16">SUM(B4:B15)</f>
        <v>4</v>
      </c>
      <c r="C16" s="275">
        <f>SUM(C4:C15)</f>
        <v>26</v>
      </c>
      <c r="D16" s="275">
        <f t="shared" si="1"/>
        <v>6</v>
      </c>
      <c r="E16" s="275">
        <f t="shared" si="1"/>
        <v>13</v>
      </c>
      <c r="F16" s="275">
        <f t="shared" si="1"/>
        <v>14</v>
      </c>
      <c r="G16" s="275">
        <f t="shared" si="1"/>
        <v>13</v>
      </c>
      <c r="H16" s="275">
        <f>SUM(H4:H15)</f>
        <v>3</v>
      </c>
      <c r="I16" s="275">
        <f>SUM(I4:I15)</f>
        <v>2</v>
      </c>
      <c r="J16" s="275">
        <f>SUM(J4:J15)</f>
        <v>1</v>
      </c>
      <c r="K16" s="275">
        <f>SUM(K4:K15)</f>
        <v>3</v>
      </c>
      <c r="L16" s="275">
        <f t="shared" si="1"/>
        <v>9</v>
      </c>
      <c r="M16" s="275">
        <f t="shared" si="1"/>
        <v>2</v>
      </c>
      <c r="N16" s="275">
        <f t="shared" si="1"/>
        <v>5</v>
      </c>
      <c r="O16" s="275">
        <f t="shared" si="1"/>
        <v>3</v>
      </c>
      <c r="P16" s="275">
        <f t="shared" si="1"/>
        <v>4</v>
      </c>
      <c r="Q16" s="275">
        <f t="shared" si="1"/>
        <v>7</v>
      </c>
      <c r="R16" s="275">
        <f t="shared" si="1"/>
        <v>2</v>
      </c>
      <c r="S16" s="275">
        <f t="shared" si="1"/>
        <v>6</v>
      </c>
      <c r="T16" s="275">
        <f t="shared" si="1"/>
        <v>6</v>
      </c>
      <c r="U16" s="275">
        <f t="shared" si="1"/>
        <v>10</v>
      </c>
      <c r="V16" s="275">
        <f t="shared" si="1"/>
        <v>3</v>
      </c>
      <c r="W16" s="275">
        <f t="shared" si="1"/>
        <v>431</v>
      </c>
      <c r="X16" s="151">
        <f>SUM(X4:X15)</f>
        <v>573</v>
      </c>
    </row>
    <row r="17" spans="1:24" ht="18.75" customHeight="1">
      <c r="A17" s="327" t="s">
        <v>280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7"/>
    </row>
    <row r="18" spans="1:24" s="144" customFormat="1" ht="15.75" customHeight="1">
      <c r="A18" s="277" t="s">
        <v>260</v>
      </c>
      <c r="B18" s="282">
        <v>2</v>
      </c>
      <c r="C18" s="282">
        <v>3</v>
      </c>
      <c r="D18" s="282">
        <v>2</v>
      </c>
      <c r="E18" s="282">
        <v>10</v>
      </c>
      <c r="F18" s="282">
        <v>4</v>
      </c>
      <c r="G18" s="282">
        <v>3</v>
      </c>
      <c r="H18" s="282">
        <v>1</v>
      </c>
      <c r="I18" s="282">
        <v>0</v>
      </c>
      <c r="J18" s="282">
        <v>1</v>
      </c>
      <c r="K18" s="282">
        <v>1</v>
      </c>
      <c r="L18" s="282">
        <v>0</v>
      </c>
      <c r="M18" s="282">
        <v>0</v>
      </c>
      <c r="N18" s="282">
        <v>3</v>
      </c>
      <c r="O18" s="282">
        <v>1</v>
      </c>
      <c r="P18" s="282">
        <v>0</v>
      </c>
      <c r="Q18" s="282">
        <v>2</v>
      </c>
      <c r="R18" s="282">
        <v>0</v>
      </c>
      <c r="S18" s="282">
        <v>1</v>
      </c>
      <c r="T18" s="282">
        <v>3</v>
      </c>
      <c r="U18" s="282">
        <v>4</v>
      </c>
      <c r="V18" s="282">
        <v>0</v>
      </c>
      <c r="W18" s="282">
        <v>182</v>
      </c>
      <c r="X18" s="271">
        <f aca="true" t="shared" si="2" ref="X18:X29">SUM(B18:W18)</f>
        <v>223</v>
      </c>
    </row>
    <row r="19" spans="1:24" s="144" customFormat="1" ht="15.75" customHeight="1">
      <c r="A19" s="278" t="s">
        <v>264</v>
      </c>
      <c r="B19" s="282">
        <v>2</v>
      </c>
      <c r="C19" s="282">
        <v>2</v>
      </c>
      <c r="D19" s="282">
        <v>2</v>
      </c>
      <c r="E19" s="282">
        <v>8</v>
      </c>
      <c r="F19" s="282">
        <v>4</v>
      </c>
      <c r="G19" s="282">
        <v>1</v>
      </c>
      <c r="H19" s="282">
        <v>2</v>
      </c>
      <c r="I19" s="282">
        <v>0</v>
      </c>
      <c r="J19" s="282">
        <v>0</v>
      </c>
      <c r="K19" s="282">
        <v>2</v>
      </c>
      <c r="L19" s="282">
        <v>1</v>
      </c>
      <c r="M19" s="282">
        <v>2</v>
      </c>
      <c r="N19" s="282">
        <v>2</v>
      </c>
      <c r="O19" s="282">
        <v>1</v>
      </c>
      <c r="P19" s="282">
        <v>4</v>
      </c>
      <c r="Q19" s="282">
        <v>2</v>
      </c>
      <c r="R19" s="282">
        <v>0</v>
      </c>
      <c r="S19" s="282">
        <v>0</v>
      </c>
      <c r="T19" s="282">
        <v>1</v>
      </c>
      <c r="U19" s="282">
        <v>1</v>
      </c>
      <c r="V19" s="282">
        <v>0</v>
      </c>
      <c r="W19" s="282">
        <v>38</v>
      </c>
      <c r="X19" s="272">
        <f t="shared" si="2"/>
        <v>75</v>
      </c>
    </row>
    <row r="20" spans="1:24" s="144" customFormat="1" ht="15.75" customHeight="1">
      <c r="A20" s="278" t="s">
        <v>266</v>
      </c>
      <c r="B20" s="282">
        <v>1</v>
      </c>
      <c r="C20" s="282">
        <v>4</v>
      </c>
      <c r="D20" s="282">
        <v>2</v>
      </c>
      <c r="E20" s="282">
        <v>13</v>
      </c>
      <c r="F20" s="282">
        <v>2</v>
      </c>
      <c r="G20" s="282">
        <v>2</v>
      </c>
      <c r="H20" s="282">
        <v>1</v>
      </c>
      <c r="I20" s="282">
        <v>0</v>
      </c>
      <c r="J20" s="282">
        <v>0</v>
      </c>
      <c r="K20" s="282">
        <v>1</v>
      </c>
      <c r="L20" s="282">
        <v>0</v>
      </c>
      <c r="M20" s="282">
        <v>1</v>
      </c>
      <c r="N20" s="282">
        <v>1</v>
      </c>
      <c r="O20" s="282">
        <v>1</v>
      </c>
      <c r="P20" s="282">
        <v>2</v>
      </c>
      <c r="Q20" s="282">
        <v>2</v>
      </c>
      <c r="R20" s="282">
        <v>1</v>
      </c>
      <c r="S20" s="282">
        <v>1</v>
      </c>
      <c r="T20" s="282">
        <v>5</v>
      </c>
      <c r="U20" s="282">
        <v>6</v>
      </c>
      <c r="V20" s="282">
        <v>1</v>
      </c>
      <c r="W20" s="282">
        <v>41</v>
      </c>
      <c r="X20" s="272">
        <f t="shared" si="2"/>
        <v>88</v>
      </c>
    </row>
    <row r="21" spans="1:24" s="144" customFormat="1" ht="15.75" customHeight="1">
      <c r="A21" s="278" t="s">
        <v>262</v>
      </c>
      <c r="B21" s="282">
        <v>1</v>
      </c>
      <c r="C21" s="282">
        <v>1</v>
      </c>
      <c r="D21" s="282">
        <v>1</v>
      </c>
      <c r="E21" s="282">
        <v>7</v>
      </c>
      <c r="F21" s="282">
        <v>1</v>
      </c>
      <c r="G21" s="282">
        <v>2</v>
      </c>
      <c r="H21" s="282">
        <v>0</v>
      </c>
      <c r="I21" s="282">
        <v>0</v>
      </c>
      <c r="J21" s="282">
        <v>0</v>
      </c>
      <c r="K21" s="282">
        <v>1</v>
      </c>
      <c r="L21" s="282">
        <v>1</v>
      </c>
      <c r="M21" s="282">
        <v>1</v>
      </c>
      <c r="N21" s="282">
        <v>2</v>
      </c>
      <c r="O21" s="282">
        <v>0</v>
      </c>
      <c r="P21" s="282">
        <v>2</v>
      </c>
      <c r="Q21" s="282">
        <v>0</v>
      </c>
      <c r="R21" s="282">
        <v>0</v>
      </c>
      <c r="S21" s="282">
        <v>0</v>
      </c>
      <c r="T21" s="282">
        <v>2</v>
      </c>
      <c r="U21" s="282">
        <v>2</v>
      </c>
      <c r="V21" s="282">
        <v>1</v>
      </c>
      <c r="W21" s="282">
        <v>46</v>
      </c>
      <c r="X21" s="272">
        <f t="shared" si="2"/>
        <v>71</v>
      </c>
    </row>
    <row r="22" spans="1:24" s="144" customFormat="1" ht="15.75" customHeight="1">
      <c r="A22" s="277" t="s">
        <v>258</v>
      </c>
      <c r="B22" s="282">
        <v>0</v>
      </c>
      <c r="C22" s="282">
        <v>1</v>
      </c>
      <c r="D22" s="282">
        <v>0</v>
      </c>
      <c r="E22" s="282">
        <v>4</v>
      </c>
      <c r="F22" s="282">
        <v>1</v>
      </c>
      <c r="G22" s="282">
        <v>1</v>
      </c>
      <c r="H22" s="282">
        <v>0</v>
      </c>
      <c r="I22" s="282">
        <v>0</v>
      </c>
      <c r="J22" s="282">
        <v>1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1</v>
      </c>
      <c r="Q22" s="282">
        <v>1</v>
      </c>
      <c r="R22" s="282">
        <v>0</v>
      </c>
      <c r="S22" s="282">
        <v>0</v>
      </c>
      <c r="T22" s="282">
        <v>0</v>
      </c>
      <c r="U22" s="282">
        <v>0</v>
      </c>
      <c r="V22" s="282">
        <v>0</v>
      </c>
      <c r="W22" s="282">
        <v>18</v>
      </c>
      <c r="X22" s="271">
        <f t="shared" si="2"/>
        <v>28</v>
      </c>
    </row>
    <row r="23" spans="1:24" s="144" customFormat="1" ht="15.75" customHeight="1">
      <c r="A23" s="277" t="s">
        <v>257</v>
      </c>
      <c r="B23" s="282">
        <v>0</v>
      </c>
      <c r="C23" s="282">
        <v>0</v>
      </c>
      <c r="D23" s="282">
        <v>0</v>
      </c>
      <c r="E23" s="282">
        <v>2</v>
      </c>
      <c r="F23" s="282">
        <v>0</v>
      </c>
      <c r="G23" s="282">
        <v>0</v>
      </c>
      <c r="H23" s="282">
        <v>1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1</v>
      </c>
      <c r="O23" s="282">
        <v>0</v>
      </c>
      <c r="P23" s="282">
        <v>2</v>
      </c>
      <c r="Q23" s="282">
        <v>1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29</v>
      </c>
      <c r="X23" s="271">
        <f t="shared" si="2"/>
        <v>36</v>
      </c>
    </row>
    <row r="24" spans="1:24" s="144" customFormat="1" ht="15.75" customHeight="1">
      <c r="A24" s="279" t="s">
        <v>127</v>
      </c>
      <c r="B24" s="282">
        <v>8</v>
      </c>
      <c r="C24" s="282">
        <v>11</v>
      </c>
      <c r="D24" s="282">
        <v>14</v>
      </c>
      <c r="E24" s="282">
        <v>20</v>
      </c>
      <c r="F24" s="282">
        <v>6</v>
      </c>
      <c r="G24" s="282">
        <v>11</v>
      </c>
      <c r="H24" s="282">
        <v>5</v>
      </c>
      <c r="I24" s="282">
        <v>1</v>
      </c>
      <c r="J24" s="282">
        <v>3</v>
      </c>
      <c r="K24" s="282">
        <v>7</v>
      </c>
      <c r="L24" s="282">
        <v>4</v>
      </c>
      <c r="M24" s="282">
        <v>2</v>
      </c>
      <c r="N24" s="282">
        <v>5</v>
      </c>
      <c r="O24" s="282">
        <v>8</v>
      </c>
      <c r="P24" s="282">
        <v>10</v>
      </c>
      <c r="Q24" s="282">
        <v>8</v>
      </c>
      <c r="R24" s="282">
        <v>5</v>
      </c>
      <c r="S24" s="282">
        <v>3</v>
      </c>
      <c r="T24" s="282">
        <v>11</v>
      </c>
      <c r="U24" s="282">
        <v>7</v>
      </c>
      <c r="V24" s="282">
        <v>1</v>
      </c>
      <c r="W24" s="282">
        <v>169</v>
      </c>
      <c r="X24" s="274">
        <f t="shared" si="2"/>
        <v>319</v>
      </c>
    </row>
    <row r="25" spans="1:24" s="144" customFormat="1" ht="15.75" customHeight="1">
      <c r="A25" s="280" t="s">
        <v>261</v>
      </c>
      <c r="B25" s="282">
        <v>0</v>
      </c>
      <c r="C25" s="282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0</v>
      </c>
      <c r="T25" s="282">
        <v>0</v>
      </c>
      <c r="U25" s="282">
        <v>0</v>
      </c>
      <c r="V25" s="282">
        <v>0</v>
      </c>
      <c r="W25" s="282">
        <v>10</v>
      </c>
      <c r="X25" s="273">
        <f t="shared" si="2"/>
        <v>10</v>
      </c>
    </row>
    <row r="26" spans="1:24" s="144" customFormat="1" ht="15.75" customHeight="1">
      <c r="A26" s="280" t="s">
        <v>259</v>
      </c>
      <c r="B26" s="282">
        <v>2</v>
      </c>
      <c r="C26" s="282">
        <v>3</v>
      </c>
      <c r="D26" s="282">
        <v>1</v>
      </c>
      <c r="E26" s="282">
        <v>8</v>
      </c>
      <c r="F26" s="282">
        <v>2</v>
      </c>
      <c r="G26" s="282">
        <v>3</v>
      </c>
      <c r="H26" s="282">
        <v>0</v>
      </c>
      <c r="I26" s="282">
        <v>0</v>
      </c>
      <c r="J26" s="282">
        <v>0</v>
      </c>
      <c r="K26" s="282">
        <v>1</v>
      </c>
      <c r="L26" s="282">
        <v>1</v>
      </c>
      <c r="M26" s="282">
        <v>0</v>
      </c>
      <c r="N26" s="282">
        <v>0</v>
      </c>
      <c r="O26" s="282">
        <v>1</v>
      </c>
      <c r="P26" s="282">
        <v>1</v>
      </c>
      <c r="Q26" s="282">
        <v>0</v>
      </c>
      <c r="R26" s="282">
        <v>1</v>
      </c>
      <c r="S26" s="282">
        <v>0</v>
      </c>
      <c r="T26" s="282">
        <v>0</v>
      </c>
      <c r="U26" s="282">
        <v>3</v>
      </c>
      <c r="V26" s="282">
        <v>0</v>
      </c>
      <c r="W26" s="282">
        <v>67</v>
      </c>
      <c r="X26" s="273">
        <f t="shared" si="2"/>
        <v>94</v>
      </c>
    </row>
    <row r="27" spans="1:24" s="144" customFormat="1" ht="15.75" customHeight="1">
      <c r="A27" s="280" t="s">
        <v>245</v>
      </c>
      <c r="B27" s="282">
        <v>10</v>
      </c>
      <c r="C27" s="282">
        <v>8</v>
      </c>
      <c r="D27" s="282">
        <v>10</v>
      </c>
      <c r="E27" s="282">
        <v>27</v>
      </c>
      <c r="F27" s="282">
        <v>11</v>
      </c>
      <c r="G27" s="282">
        <v>7</v>
      </c>
      <c r="H27" s="282">
        <v>8</v>
      </c>
      <c r="I27" s="282">
        <v>0</v>
      </c>
      <c r="J27" s="282">
        <v>4</v>
      </c>
      <c r="K27" s="282">
        <v>7</v>
      </c>
      <c r="L27" s="282">
        <v>9</v>
      </c>
      <c r="M27" s="282">
        <v>6</v>
      </c>
      <c r="N27" s="282">
        <v>2</v>
      </c>
      <c r="O27" s="282">
        <v>8</v>
      </c>
      <c r="P27" s="282">
        <v>9</v>
      </c>
      <c r="Q27" s="282">
        <v>8</v>
      </c>
      <c r="R27" s="282">
        <v>6</v>
      </c>
      <c r="S27" s="282">
        <v>8</v>
      </c>
      <c r="T27" s="282">
        <v>15</v>
      </c>
      <c r="U27" s="282">
        <v>14</v>
      </c>
      <c r="V27" s="282">
        <v>0</v>
      </c>
      <c r="W27" s="282">
        <v>133</v>
      </c>
      <c r="X27" s="273">
        <f t="shared" si="2"/>
        <v>310</v>
      </c>
    </row>
    <row r="28" spans="1:24" s="144" customFormat="1" ht="15.75" customHeight="1">
      <c r="A28" s="281" t="s">
        <v>263</v>
      </c>
      <c r="B28" s="282">
        <v>0</v>
      </c>
      <c r="C28" s="282">
        <v>1</v>
      </c>
      <c r="D28" s="282">
        <v>1</v>
      </c>
      <c r="E28" s="282">
        <v>2</v>
      </c>
      <c r="F28" s="282">
        <v>0</v>
      </c>
      <c r="G28" s="282">
        <v>1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2">
        <v>0</v>
      </c>
      <c r="N28" s="282">
        <v>2</v>
      </c>
      <c r="O28" s="282">
        <v>1</v>
      </c>
      <c r="P28" s="282">
        <v>0</v>
      </c>
      <c r="Q28" s="282">
        <v>1</v>
      </c>
      <c r="R28" s="282">
        <v>1</v>
      </c>
      <c r="S28" s="282">
        <v>0</v>
      </c>
      <c r="T28" s="282">
        <v>1</v>
      </c>
      <c r="U28" s="282">
        <v>1</v>
      </c>
      <c r="V28" s="282">
        <v>0</v>
      </c>
      <c r="W28" s="282">
        <v>19</v>
      </c>
      <c r="X28" s="274">
        <f t="shared" si="2"/>
        <v>31</v>
      </c>
    </row>
    <row r="29" spans="1:24" s="144" customFormat="1" ht="15.75" customHeight="1">
      <c r="A29" s="281" t="s">
        <v>265</v>
      </c>
      <c r="B29" s="283">
        <v>3</v>
      </c>
      <c r="C29" s="283">
        <v>4</v>
      </c>
      <c r="D29" s="283">
        <v>4</v>
      </c>
      <c r="E29" s="283">
        <v>11</v>
      </c>
      <c r="F29" s="283">
        <v>4</v>
      </c>
      <c r="G29" s="283">
        <v>4</v>
      </c>
      <c r="H29" s="283">
        <v>3</v>
      </c>
      <c r="I29" s="283">
        <v>0</v>
      </c>
      <c r="J29" s="283">
        <v>2</v>
      </c>
      <c r="K29" s="284">
        <v>2</v>
      </c>
      <c r="L29" s="283">
        <v>3</v>
      </c>
      <c r="M29" s="284">
        <v>3</v>
      </c>
      <c r="N29" s="283">
        <v>2</v>
      </c>
      <c r="O29" s="283">
        <v>3</v>
      </c>
      <c r="P29" s="284">
        <v>4</v>
      </c>
      <c r="Q29" s="283">
        <v>0</v>
      </c>
      <c r="R29" s="283">
        <v>0</v>
      </c>
      <c r="S29" s="284">
        <v>2</v>
      </c>
      <c r="T29" s="283">
        <v>6</v>
      </c>
      <c r="U29" s="283">
        <v>7</v>
      </c>
      <c r="V29" s="282">
        <v>1</v>
      </c>
      <c r="W29" s="282">
        <v>60</v>
      </c>
      <c r="X29" s="274">
        <f t="shared" si="2"/>
        <v>128</v>
      </c>
    </row>
    <row r="30" spans="1:24" s="144" customFormat="1" ht="15.75" customHeight="1">
      <c r="A30" s="200" t="s">
        <v>125</v>
      </c>
      <c r="B30" s="201">
        <f>SUM(B18:B29)</f>
        <v>29</v>
      </c>
      <c r="C30" s="201">
        <f>SUM(C18:C29)</f>
        <v>38</v>
      </c>
      <c r="D30" s="201">
        <f aca="true" t="shared" si="3" ref="D30:W30">SUM(D18:D29)</f>
        <v>37</v>
      </c>
      <c r="E30" s="201">
        <f t="shared" si="3"/>
        <v>112</v>
      </c>
      <c r="F30" s="201">
        <f t="shared" si="3"/>
        <v>35</v>
      </c>
      <c r="G30" s="201">
        <f t="shared" si="3"/>
        <v>35</v>
      </c>
      <c r="H30" s="201">
        <f>SUM(H18:H29)</f>
        <v>21</v>
      </c>
      <c r="I30" s="201">
        <f>SUM(I18:I29)</f>
        <v>1</v>
      </c>
      <c r="J30" s="201">
        <f>SUM(J18:J29)</f>
        <v>11</v>
      </c>
      <c r="K30" s="201">
        <f>SUM(K18:K29)</f>
        <v>22</v>
      </c>
      <c r="L30" s="201">
        <f t="shared" si="3"/>
        <v>19</v>
      </c>
      <c r="M30" s="201">
        <f t="shared" si="3"/>
        <v>15</v>
      </c>
      <c r="N30" s="201">
        <f t="shared" si="3"/>
        <v>20</v>
      </c>
      <c r="O30" s="201">
        <f t="shared" si="3"/>
        <v>24</v>
      </c>
      <c r="P30" s="201">
        <f t="shared" si="3"/>
        <v>35</v>
      </c>
      <c r="Q30" s="201">
        <f t="shared" si="3"/>
        <v>25</v>
      </c>
      <c r="R30" s="201">
        <f t="shared" si="3"/>
        <v>14</v>
      </c>
      <c r="S30" s="201">
        <f t="shared" si="3"/>
        <v>15</v>
      </c>
      <c r="T30" s="201">
        <f t="shared" si="3"/>
        <v>44</v>
      </c>
      <c r="U30" s="201">
        <f t="shared" si="3"/>
        <v>45</v>
      </c>
      <c r="V30" s="201">
        <f t="shared" si="3"/>
        <v>4</v>
      </c>
      <c r="W30" s="201">
        <f t="shared" si="3"/>
        <v>812</v>
      </c>
      <c r="X30" s="201">
        <f>SUM(X18:X29)</f>
        <v>1413</v>
      </c>
    </row>
    <row r="31" ht="23.25" customHeight="1"/>
    <row r="32" spans="1:24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ht="15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ht="15.75">
      <c r="A34" s="165" t="s">
        <v>213</v>
      </c>
      <c r="B34" s="88">
        <f>X30</f>
        <v>1413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ht="15.75">
      <c r="A35" s="166" t="s">
        <v>212</v>
      </c>
      <c r="B35" s="88">
        <f>X16</f>
        <v>573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>
      <c r="A36" s="88" t="s">
        <v>114</v>
      </c>
      <c r="B36" s="88">
        <f>B35+B34</f>
        <v>1986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8515625" style="0" customWidth="1"/>
    <col min="2" max="2" width="36.28125" style="0" customWidth="1"/>
    <col min="3" max="3" width="11.8515625" style="0" customWidth="1"/>
    <col min="4" max="4" width="15.57421875" style="0" customWidth="1"/>
    <col min="5" max="5" width="19.7109375" style="0" customWidth="1"/>
  </cols>
  <sheetData>
    <row r="1" spans="1:6" ht="66" customHeight="1">
      <c r="A1" s="471" t="s">
        <v>304</v>
      </c>
      <c r="B1" s="472"/>
      <c r="C1" s="472"/>
      <c r="D1" s="472"/>
      <c r="E1" s="472"/>
      <c r="F1" s="473"/>
    </row>
    <row r="2" spans="1:6" s="2" customFormat="1" ht="89.25" customHeight="1">
      <c r="A2" s="149"/>
      <c r="B2" s="142" t="s">
        <v>181</v>
      </c>
      <c r="C2" s="364" t="s">
        <v>184</v>
      </c>
      <c r="D2" s="364" t="s">
        <v>182</v>
      </c>
      <c r="E2" s="363" t="s">
        <v>183</v>
      </c>
      <c r="F2" s="152" t="s">
        <v>114</v>
      </c>
    </row>
    <row r="3" spans="1:13" ht="21" customHeight="1">
      <c r="A3" s="153">
        <v>1</v>
      </c>
      <c r="B3" s="268" t="s">
        <v>247</v>
      </c>
      <c r="C3" s="366">
        <v>122</v>
      </c>
      <c r="D3" s="366">
        <v>2418</v>
      </c>
      <c r="E3" s="367">
        <v>7</v>
      </c>
      <c r="F3" s="286">
        <f>SUM(C3:E3)</f>
        <v>2547</v>
      </c>
      <c r="G3" s="2"/>
      <c r="J3" s="2"/>
      <c r="M3" s="2"/>
    </row>
    <row r="4" spans="1:6" ht="31.5">
      <c r="A4" s="143">
        <v>2</v>
      </c>
      <c r="B4" s="285" t="s">
        <v>232</v>
      </c>
      <c r="C4" s="366">
        <v>9</v>
      </c>
      <c r="D4" s="366">
        <v>100</v>
      </c>
      <c r="E4" s="367">
        <v>8</v>
      </c>
      <c r="F4" s="286">
        <f>SUM(C4:E4)</f>
        <v>117</v>
      </c>
    </row>
    <row r="5" spans="1:6" ht="31.5">
      <c r="A5" s="143">
        <v>3</v>
      </c>
      <c r="B5" s="285" t="s">
        <v>87</v>
      </c>
      <c r="C5" s="348">
        <v>6</v>
      </c>
      <c r="D5" s="348">
        <v>82</v>
      </c>
      <c r="E5" s="143">
        <v>7</v>
      </c>
      <c r="F5" s="286">
        <f>SUM(C5:E5)</f>
        <v>95</v>
      </c>
    </row>
    <row r="6" spans="1:6" s="2" customFormat="1" ht="48.75" customHeight="1">
      <c r="A6" s="153">
        <v>4</v>
      </c>
      <c r="B6" s="285" t="s">
        <v>234</v>
      </c>
      <c r="C6" s="348">
        <v>0</v>
      </c>
      <c r="D6" s="348">
        <v>52</v>
      </c>
      <c r="E6" s="143">
        <v>0</v>
      </c>
      <c r="F6" s="286">
        <f>SUM(C6:E6)</f>
        <v>52</v>
      </c>
    </row>
    <row r="7" spans="1:7" ht="15.75">
      <c r="A7" s="143"/>
      <c r="B7" s="88" t="s">
        <v>125</v>
      </c>
      <c r="C7" s="365">
        <f>SUM(C3:C6)</f>
        <v>137</v>
      </c>
      <c r="D7" s="365">
        <f>SUM(D3:D6)</f>
        <v>2652</v>
      </c>
      <c r="E7" s="365">
        <f>SUM(E3:E6)</f>
        <v>22</v>
      </c>
      <c r="F7" s="148">
        <f>SUM(F3:F6)</f>
        <v>2811</v>
      </c>
      <c r="G7" s="225"/>
    </row>
    <row r="8" spans="1:6" ht="15.75">
      <c r="A8" s="46"/>
      <c r="B8" s="46"/>
      <c r="C8" s="46"/>
      <c r="D8" s="46"/>
      <c r="E8" s="46"/>
      <c r="F8" s="4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"/>
  <sheetViews>
    <sheetView tabSelected="1" zoomScale="80" zoomScaleNormal="80" workbookViewId="0" topLeftCell="A1">
      <pane ySplit="5" topLeftCell="A45" activePane="bottomLeft" state="frozen"/>
      <selection pane="topLeft" activeCell="A1" sqref="A1"/>
      <selection pane="bottomLeft" activeCell="C71" sqref="C71"/>
    </sheetView>
  </sheetViews>
  <sheetFormatPr defaultColWidth="9.140625" defaultRowHeight="15"/>
  <cols>
    <col min="1" max="1" width="41.28125" style="0" customWidth="1"/>
    <col min="2" max="5" width="9.140625" style="0" customWidth="1"/>
    <col min="6" max="7" width="7.8515625" style="0" customWidth="1"/>
    <col min="8" max="8" width="8.00390625" style="2" customWidth="1"/>
    <col min="9" max="10" width="8.28125" style="2" customWidth="1"/>
    <col min="11" max="11" width="8.421875" style="0" customWidth="1"/>
    <col min="12" max="13" width="6.00390625" style="146" customWidth="1"/>
    <col min="14" max="15" width="5.8515625" style="146" customWidth="1"/>
    <col min="16" max="16" width="5.8515625" style="0" customWidth="1"/>
    <col min="17" max="18" width="5.8515625" style="2" customWidth="1"/>
    <col min="19" max="19" width="5.8515625" style="0" customWidth="1"/>
    <col min="20" max="21" width="6.28125" style="146" customWidth="1"/>
    <col min="22" max="23" width="5.7109375" style="146" customWidth="1"/>
    <col min="24" max="24" width="5.8515625" style="146" customWidth="1"/>
    <col min="25" max="26" width="5.7109375" style="146" customWidth="1"/>
    <col min="27" max="27" width="6.140625" style="0" customWidth="1"/>
    <col min="28" max="28" width="6.421875" style="0" customWidth="1"/>
    <col min="29" max="29" width="5.8515625" style="0" customWidth="1"/>
    <col min="30" max="30" width="5.8515625" style="2" customWidth="1"/>
    <col min="31" max="31" width="6.421875" style="0" customWidth="1"/>
    <col min="32" max="32" width="5.7109375" style="0" customWidth="1"/>
  </cols>
  <sheetData>
    <row r="1" spans="1:24" ht="30.75" customHeight="1">
      <c r="A1" s="167" t="s">
        <v>93</v>
      </c>
      <c r="B1" s="412" t="s">
        <v>337</v>
      </c>
      <c r="C1" s="412"/>
      <c r="D1" s="412"/>
      <c r="E1" s="412"/>
      <c r="F1" s="412"/>
      <c r="G1" s="412"/>
      <c r="H1" s="412"/>
      <c r="I1" s="412"/>
      <c r="J1" s="412"/>
      <c r="K1" s="412"/>
      <c r="L1" s="413"/>
      <c r="M1" s="413"/>
      <c r="N1" s="413"/>
      <c r="O1" s="413"/>
      <c r="P1" s="413"/>
      <c r="Q1" s="413"/>
      <c r="R1" s="413"/>
      <c r="S1" s="413"/>
      <c r="U1" s="219"/>
      <c r="V1" s="219"/>
      <c r="W1" s="219"/>
      <c r="X1" s="219"/>
    </row>
    <row r="2" spans="1:32" ht="43.5" customHeight="1">
      <c r="A2" s="394" t="s">
        <v>186</v>
      </c>
      <c r="B2" s="394" t="s">
        <v>256</v>
      </c>
      <c r="C2" s="394"/>
      <c r="D2" s="394"/>
      <c r="E2" s="394"/>
      <c r="F2" s="391" t="s">
        <v>176</v>
      </c>
      <c r="G2" s="392"/>
      <c r="H2" s="393"/>
      <c r="I2" s="394" t="s">
        <v>177</v>
      </c>
      <c r="J2" s="394"/>
      <c r="K2" s="394"/>
      <c r="L2" s="387" t="s">
        <v>222</v>
      </c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</row>
    <row r="3" spans="1:32" s="2" customFormat="1" ht="18" customHeight="1">
      <c r="A3" s="394"/>
      <c r="B3" s="394"/>
      <c r="C3" s="394"/>
      <c r="D3" s="394"/>
      <c r="E3" s="394"/>
      <c r="F3" s="414" t="s">
        <v>291</v>
      </c>
      <c r="G3" s="415"/>
      <c r="H3" s="416"/>
      <c r="I3" s="394"/>
      <c r="J3" s="394"/>
      <c r="K3" s="394"/>
      <c r="L3" s="223">
        <v>24</v>
      </c>
      <c r="M3" s="223">
        <v>26</v>
      </c>
      <c r="N3" s="223">
        <v>28</v>
      </c>
      <c r="O3" s="221">
        <v>30</v>
      </c>
      <c r="P3" s="221">
        <v>31</v>
      </c>
      <c r="Q3" s="221">
        <v>32</v>
      </c>
      <c r="R3" s="222">
        <v>34</v>
      </c>
      <c r="S3" s="223">
        <v>35</v>
      </c>
      <c r="T3" s="223">
        <v>36</v>
      </c>
      <c r="U3" s="223">
        <v>37</v>
      </c>
      <c r="V3" s="223">
        <v>38</v>
      </c>
      <c r="W3" s="223">
        <v>40</v>
      </c>
      <c r="X3" s="223">
        <v>42</v>
      </c>
      <c r="Y3" s="223">
        <v>43</v>
      </c>
      <c r="Z3" s="223">
        <v>44</v>
      </c>
      <c r="AA3" s="223">
        <v>46</v>
      </c>
      <c r="AB3" s="223">
        <v>48</v>
      </c>
      <c r="AC3" s="223">
        <v>56</v>
      </c>
      <c r="AD3" s="223">
        <v>68</v>
      </c>
      <c r="AE3" s="223">
        <v>72</v>
      </c>
      <c r="AF3" s="223">
        <v>108</v>
      </c>
    </row>
    <row r="4" spans="1:32" s="146" customFormat="1" ht="93" customHeight="1">
      <c r="A4" s="394"/>
      <c r="B4" s="212" t="s">
        <v>221</v>
      </c>
      <c r="C4" s="212" t="s">
        <v>205</v>
      </c>
      <c r="D4" s="212" t="s">
        <v>70</v>
      </c>
      <c r="E4" s="212" t="s">
        <v>206</v>
      </c>
      <c r="F4" s="212" t="s">
        <v>185</v>
      </c>
      <c r="G4" s="212" t="s">
        <v>207</v>
      </c>
      <c r="H4" s="169" t="s">
        <v>214</v>
      </c>
      <c r="I4" s="212" t="s">
        <v>208</v>
      </c>
      <c r="J4" s="212" t="s">
        <v>209</v>
      </c>
      <c r="K4" s="169" t="s">
        <v>214</v>
      </c>
      <c r="L4" s="187" t="s">
        <v>207</v>
      </c>
      <c r="M4" s="187" t="s">
        <v>207</v>
      </c>
      <c r="N4" s="187" t="s">
        <v>207</v>
      </c>
      <c r="O4" s="212" t="s">
        <v>207</v>
      </c>
      <c r="P4" s="212" t="s">
        <v>207</v>
      </c>
      <c r="Q4" s="212" t="s">
        <v>207</v>
      </c>
      <c r="R4" s="212" t="s">
        <v>207</v>
      </c>
      <c r="S4" s="187" t="s">
        <v>207</v>
      </c>
      <c r="T4" s="187" t="s">
        <v>207</v>
      </c>
      <c r="U4" s="187" t="s">
        <v>207</v>
      </c>
      <c r="V4" s="187" t="s">
        <v>207</v>
      </c>
      <c r="W4" s="187" t="s">
        <v>207</v>
      </c>
      <c r="X4" s="187" t="s">
        <v>207</v>
      </c>
      <c r="Y4" s="187" t="s">
        <v>207</v>
      </c>
      <c r="Z4" s="187" t="s">
        <v>207</v>
      </c>
      <c r="AA4" s="187" t="s">
        <v>207</v>
      </c>
      <c r="AB4" s="187" t="s">
        <v>207</v>
      </c>
      <c r="AC4" s="187" t="s">
        <v>207</v>
      </c>
      <c r="AD4" s="187" t="s">
        <v>207</v>
      </c>
      <c r="AE4" s="187" t="s">
        <v>207</v>
      </c>
      <c r="AF4" s="187" t="s">
        <v>207</v>
      </c>
    </row>
    <row r="5" spans="1:32" s="146" customFormat="1" ht="13.5" customHeight="1">
      <c r="A5" s="161">
        <v>1</v>
      </c>
      <c r="B5" s="189">
        <v>2</v>
      </c>
      <c r="C5" s="161">
        <v>3</v>
      </c>
      <c r="D5" s="189">
        <v>4</v>
      </c>
      <c r="E5" s="161">
        <v>5</v>
      </c>
      <c r="F5" s="189">
        <v>6</v>
      </c>
      <c r="G5" s="161">
        <v>7</v>
      </c>
      <c r="H5" s="189">
        <v>8</v>
      </c>
      <c r="I5" s="161">
        <v>9</v>
      </c>
      <c r="J5" s="189">
        <v>10</v>
      </c>
      <c r="K5" s="161">
        <v>11</v>
      </c>
      <c r="L5" s="189">
        <v>12</v>
      </c>
      <c r="M5" s="161">
        <v>13</v>
      </c>
      <c r="N5" s="189">
        <v>14</v>
      </c>
      <c r="O5" s="161">
        <v>15</v>
      </c>
      <c r="P5" s="189">
        <v>16</v>
      </c>
      <c r="Q5" s="161">
        <v>17</v>
      </c>
      <c r="R5" s="189">
        <v>18</v>
      </c>
      <c r="S5" s="161">
        <v>19</v>
      </c>
      <c r="T5" s="189">
        <v>20</v>
      </c>
      <c r="U5" s="161">
        <v>21</v>
      </c>
      <c r="V5" s="189">
        <v>22</v>
      </c>
      <c r="W5" s="161">
        <v>23</v>
      </c>
      <c r="X5" s="189">
        <v>24</v>
      </c>
      <c r="Y5" s="161">
        <v>25</v>
      </c>
      <c r="Z5" s="189">
        <v>26</v>
      </c>
      <c r="AA5" s="161">
        <v>27</v>
      </c>
      <c r="AB5" s="189">
        <v>28</v>
      </c>
      <c r="AC5" s="161">
        <v>29</v>
      </c>
      <c r="AD5" s="189">
        <v>30</v>
      </c>
      <c r="AE5" s="161">
        <v>31</v>
      </c>
      <c r="AF5" s="189">
        <v>32</v>
      </c>
    </row>
    <row r="6" spans="1:32" s="146" customFormat="1" ht="16.5" customHeight="1">
      <c r="A6" s="334" t="s">
        <v>225</v>
      </c>
      <c r="B6" s="335"/>
      <c r="C6" s="335"/>
      <c r="D6" s="335"/>
      <c r="E6" s="335"/>
      <c r="F6" s="335"/>
      <c r="G6" s="335"/>
      <c r="H6" s="335"/>
      <c r="I6" s="335"/>
      <c r="J6" s="335"/>
      <c r="K6" s="336"/>
      <c r="L6" s="211"/>
      <c r="M6" s="211"/>
      <c r="N6" s="211"/>
      <c r="O6" s="211"/>
      <c r="P6" s="211"/>
      <c r="Q6" s="211"/>
      <c r="R6" s="211"/>
      <c r="S6" s="211"/>
      <c r="T6" s="299"/>
      <c r="U6" s="211"/>
      <c r="V6" s="211"/>
      <c r="W6" s="211"/>
      <c r="X6" s="211"/>
      <c r="Y6" s="299"/>
      <c r="Z6" s="299"/>
      <c r="AA6" s="299"/>
      <c r="AB6" s="299"/>
      <c r="AC6" s="299"/>
      <c r="AD6" s="299"/>
      <c r="AE6" s="299"/>
      <c r="AF6" s="299"/>
    </row>
    <row r="7" spans="1:32" s="146" customFormat="1" ht="15.75" customHeight="1">
      <c r="A7" s="334" t="s">
        <v>227</v>
      </c>
      <c r="B7" s="335"/>
      <c r="C7" s="335"/>
      <c r="D7" s="335"/>
      <c r="E7" s="335"/>
      <c r="F7" s="335"/>
      <c r="G7" s="335"/>
      <c r="H7" s="335"/>
      <c r="I7" s="335"/>
      <c r="J7" s="335"/>
      <c r="K7" s="336"/>
      <c r="L7" s="211"/>
      <c r="M7" s="211"/>
      <c r="N7" s="211"/>
      <c r="O7" s="211"/>
      <c r="P7" s="211"/>
      <c r="Q7" s="211"/>
      <c r="R7" s="211"/>
      <c r="S7" s="211"/>
      <c r="T7" s="299"/>
      <c r="U7" s="211"/>
      <c r="V7" s="211"/>
      <c r="W7" s="211"/>
      <c r="X7" s="211"/>
      <c r="Y7" s="299"/>
      <c r="Z7" s="299"/>
      <c r="AA7" s="299"/>
      <c r="AB7" s="299"/>
      <c r="AC7" s="299"/>
      <c r="AD7" s="299"/>
      <c r="AE7" s="299"/>
      <c r="AF7" s="299"/>
    </row>
    <row r="8" spans="1:32" s="146" customFormat="1" ht="15" customHeight="1">
      <c r="A8" s="171" t="s">
        <v>175</v>
      </c>
      <c r="B8" s="154">
        <v>9</v>
      </c>
      <c r="C8" s="154">
        <v>5</v>
      </c>
      <c r="D8" s="154">
        <v>148</v>
      </c>
      <c r="E8" s="154">
        <v>35</v>
      </c>
      <c r="F8" s="154">
        <v>12</v>
      </c>
      <c r="G8" s="154">
        <v>333</v>
      </c>
      <c r="H8" s="247"/>
      <c r="I8" s="247"/>
      <c r="J8" s="247"/>
      <c r="K8" s="247"/>
      <c r="L8" s="248"/>
      <c r="M8" s="248"/>
      <c r="N8" s="248"/>
      <c r="O8" s="248"/>
      <c r="P8" s="289"/>
      <c r="Q8" s="289"/>
      <c r="R8" s="289"/>
      <c r="S8" s="289"/>
      <c r="T8" s="159">
        <v>127</v>
      </c>
      <c r="U8" s="159"/>
      <c r="V8" s="159"/>
      <c r="W8" s="159"/>
      <c r="X8" s="159"/>
      <c r="Y8" s="159"/>
      <c r="Z8" s="159"/>
      <c r="AA8" s="159">
        <v>21</v>
      </c>
      <c r="AB8" s="159"/>
      <c r="AC8" s="159"/>
      <c r="AD8" s="159"/>
      <c r="AE8" s="159"/>
      <c r="AF8" s="159"/>
    </row>
    <row r="9" spans="1:32" s="146" customFormat="1" ht="15">
      <c r="A9" s="213" t="s">
        <v>190</v>
      </c>
      <c r="B9" s="154">
        <v>7</v>
      </c>
      <c r="C9" s="154">
        <v>4</v>
      </c>
      <c r="D9" s="154">
        <v>312</v>
      </c>
      <c r="E9" s="154">
        <v>198</v>
      </c>
      <c r="F9" s="154">
        <v>9</v>
      </c>
      <c r="G9" s="154">
        <v>314</v>
      </c>
      <c r="H9" s="154"/>
      <c r="I9" s="154">
        <v>2</v>
      </c>
      <c r="J9" s="154">
        <v>11</v>
      </c>
      <c r="K9" s="154">
        <v>11</v>
      </c>
      <c r="L9" s="248"/>
      <c r="M9" s="248"/>
      <c r="N9" s="248"/>
      <c r="O9" s="248"/>
      <c r="P9" s="247"/>
      <c r="Q9" s="247"/>
      <c r="R9" s="247"/>
      <c r="S9" s="247"/>
      <c r="T9" s="159">
        <v>114</v>
      </c>
      <c r="U9" s="248"/>
      <c r="V9" s="248"/>
      <c r="W9" s="248"/>
      <c r="X9" s="248"/>
      <c r="Y9" s="248"/>
      <c r="Z9" s="248"/>
      <c r="AA9" s="248"/>
      <c r="AB9" s="159">
        <v>198</v>
      </c>
      <c r="AC9" s="248"/>
      <c r="AD9" s="248"/>
      <c r="AE9" s="248"/>
      <c r="AF9" s="248"/>
    </row>
    <row r="10" spans="1:32" s="146" customFormat="1" ht="15">
      <c r="A10" s="213" t="s">
        <v>178</v>
      </c>
      <c r="B10" s="154">
        <v>7</v>
      </c>
      <c r="C10" s="154">
        <v>4</v>
      </c>
      <c r="D10" s="154">
        <v>114</v>
      </c>
      <c r="E10" s="154">
        <v>41</v>
      </c>
      <c r="F10" s="154"/>
      <c r="G10" s="154"/>
      <c r="H10" s="247"/>
      <c r="I10" s="154">
        <v>1</v>
      </c>
      <c r="J10" s="154">
        <v>2</v>
      </c>
      <c r="K10" s="154">
        <v>2</v>
      </c>
      <c r="L10" s="248"/>
      <c r="M10" s="248"/>
      <c r="N10" s="248"/>
      <c r="O10" s="248"/>
      <c r="P10" s="247"/>
      <c r="Q10" s="247"/>
      <c r="R10" s="247"/>
      <c r="S10" s="247"/>
      <c r="T10" s="159">
        <v>73</v>
      </c>
      <c r="U10" s="248"/>
      <c r="V10" s="248"/>
      <c r="W10" s="248"/>
      <c r="X10" s="248"/>
      <c r="Y10" s="248"/>
      <c r="Z10" s="248"/>
      <c r="AA10" s="248"/>
      <c r="AB10" s="159">
        <v>41</v>
      </c>
      <c r="AC10" s="248"/>
      <c r="AD10" s="248"/>
      <c r="AE10" s="248"/>
      <c r="AF10" s="248"/>
    </row>
    <row r="11" spans="1:32" s="146" customFormat="1" ht="15.75" customHeight="1">
      <c r="A11" s="157" t="s">
        <v>156</v>
      </c>
      <c r="B11" s="154">
        <v>8</v>
      </c>
      <c r="C11" s="154">
        <v>4</v>
      </c>
      <c r="D11" s="154">
        <v>123</v>
      </c>
      <c r="E11" s="154">
        <v>51</v>
      </c>
      <c r="F11" s="154">
        <v>10</v>
      </c>
      <c r="G11" s="154">
        <v>276</v>
      </c>
      <c r="H11" s="247"/>
      <c r="I11" s="154">
        <v>1</v>
      </c>
      <c r="J11" s="154">
        <v>1</v>
      </c>
      <c r="K11" s="154">
        <v>1</v>
      </c>
      <c r="L11" s="248"/>
      <c r="M11" s="248"/>
      <c r="N11" s="248"/>
      <c r="O11" s="248"/>
      <c r="P11" s="289"/>
      <c r="Q11" s="289"/>
      <c r="R11" s="289"/>
      <c r="S11" s="289"/>
      <c r="T11" s="159">
        <v>72</v>
      </c>
      <c r="U11" s="248"/>
      <c r="V11" s="248"/>
      <c r="W11" s="248"/>
      <c r="X11" s="248"/>
      <c r="Y11" s="248"/>
      <c r="Z11" s="248"/>
      <c r="AA11" s="248"/>
      <c r="AB11" s="159">
        <v>51</v>
      </c>
      <c r="AC11" s="248"/>
      <c r="AD11" s="248"/>
      <c r="AE11" s="248"/>
      <c r="AF11" s="248"/>
    </row>
    <row r="12" spans="1:32" s="146" customFormat="1" ht="15.75" customHeight="1">
      <c r="A12" s="214" t="s">
        <v>179</v>
      </c>
      <c r="B12" s="154">
        <v>5</v>
      </c>
      <c r="C12" s="154">
        <v>5</v>
      </c>
      <c r="D12" s="154">
        <v>52</v>
      </c>
      <c r="E12" s="154">
        <v>36</v>
      </c>
      <c r="F12" s="154"/>
      <c r="G12" s="154"/>
      <c r="H12" s="154"/>
      <c r="I12" s="154"/>
      <c r="J12" s="154"/>
      <c r="K12" s="154"/>
      <c r="L12" s="159">
        <v>36</v>
      </c>
      <c r="M12" s="248"/>
      <c r="N12" s="248"/>
      <c r="O12" s="248"/>
      <c r="P12" s="289"/>
      <c r="Q12" s="289"/>
      <c r="R12" s="289"/>
      <c r="S12" s="289"/>
      <c r="T12" s="159">
        <v>16</v>
      </c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</row>
    <row r="13" spans="1:32" s="146" customFormat="1" ht="15.75" customHeight="1">
      <c r="A13" s="214" t="s">
        <v>180</v>
      </c>
      <c r="B13" s="154">
        <v>5</v>
      </c>
      <c r="C13" s="154">
        <v>5</v>
      </c>
      <c r="D13" s="154">
        <v>92</v>
      </c>
      <c r="E13" s="154">
        <v>92</v>
      </c>
      <c r="F13" s="154"/>
      <c r="G13" s="154"/>
      <c r="H13" s="154"/>
      <c r="I13" s="154">
        <v>1</v>
      </c>
      <c r="J13" s="154">
        <v>1</v>
      </c>
      <c r="K13" s="154">
        <v>1</v>
      </c>
      <c r="L13" s="159"/>
      <c r="M13" s="248"/>
      <c r="N13" s="248"/>
      <c r="O13" s="248"/>
      <c r="P13" s="289"/>
      <c r="Q13" s="289"/>
      <c r="R13" s="289"/>
      <c r="S13" s="289"/>
      <c r="T13" s="159">
        <v>92</v>
      </c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</row>
    <row r="14" spans="1:32" s="146" customFormat="1" ht="15.75" customHeight="1">
      <c r="A14" s="214" t="s">
        <v>251</v>
      </c>
      <c r="B14" s="154">
        <v>5</v>
      </c>
      <c r="C14" s="154">
        <v>5</v>
      </c>
      <c r="D14" s="154">
        <v>38</v>
      </c>
      <c r="E14" s="154">
        <v>26</v>
      </c>
      <c r="F14" s="154"/>
      <c r="G14" s="154"/>
      <c r="H14" s="154"/>
      <c r="I14" s="154"/>
      <c r="J14" s="154"/>
      <c r="K14" s="331"/>
      <c r="L14" s="159">
        <v>26</v>
      </c>
      <c r="M14" s="248"/>
      <c r="N14" s="248"/>
      <c r="O14" s="248"/>
      <c r="P14" s="289"/>
      <c r="Q14" s="289"/>
      <c r="R14" s="289"/>
      <c r="S14" s="289"/>
      <c r="T14" s="159">
        <v>12</v>
      </c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</row>
    <row r="15" spans="1:32" s="146" customFormat="1" ht="15.75" customHeight="1">
      <c r="A15" s="337" t="s">
        <v>226</v>
      </c>
      <c r="B15" s="338"/>
      <c r="C15" s="338"/>
      <c r="D15" s="338"/>
      <c r="E15" s="338"/>
      <c r="F15" s="339"/>
      <c r="G15" s="339"/>
      <c r="H15" s="338"/>
      <c r="I15" s="338"/>
      <c r="J15" s="338"/>
      <c r="K15" s="338"/>
      <c r="L15" s="300"/>
      <c r="M15" s="300"/>
      <c r="N15" s="300"/>
      <c r="O15" s="300"/>
      <c r="P15" s="300"/>
      <c r="Q15" s="300"/>
      <c r="R15" s="300"/>
      <c r="S15" s="300"/>
      <c r="T15" s="159"/>
      <c r="U15" s="300"/>
      <c r="V15" s="300"/>
      <c r="W15" s="300"/>
      <c r="X15" s="300"/>
      <c r="Y15" s="159"/>
      <c r="Z15" s="159"/>
      <c r="AA15" s="159"/>
      <c r="AB15" s="159"/>
      <c r="AC15" s="159"/>
      <c r="AD15" s="159"/>
      <c r="AE15" s="159"/>
      <c r="AF15" s="159"/>
    </row>
    <row r="16" spans="1:32" s="146" customFormat="1" ht="15.75" customHeight="1">
      <c r="A16" s="38" t="s">
        <v>85</v>
      </c>
      <c r="B16" s="231">
        <v>14</v>
      </c>
      <c r="C16" s="231">
        <v>5</v>
      </c>
      <c r="D16" s="231">
        <v>355</v>
      </c>
      <c r="E16" s="191">
        <v>64</v>
      </c>
      <c r="F16" s="202">
        <v>10</v>
      </c>
      <c r="G16" s="202">
        <v>253</v>
      </c>
      <c r="H16" s="202"/>
      <c r="I16" s="202"/>
      <c r="J16" s="202"/>
      <c r="K16" s="297"/>
      <c r="L16" s="159">
        <v>194</v>
      </c>
      <c r="M16" s="159"/>
      <c r="N16" s="159"/>
      <c r="O16" s="159"/>
      <c r="P16" s="159"/>
      <c r="Q16" s="159"/>
      <c r="R16" s="159"/>
      <c r="S16" s="154"/>
      <c r="T16" s="159">
        <v>144</v>
      </c>
      <c r="U16" s="159"/>
      <c r="V16" s="159"/>
      <c r="W16" s="159"/>
      <c r="X16" s="159"/>
      <c r="Y16" s="159"/>
      <c r="Z16" s="159"/>
      <c r="AA16" s="159"/>
      <c r="AB16" s="159">
        <v>17</v>
      </c>
      <c r="AC16" s="159"/>
      <c r="AD16" s="159"/>
      <c r="AE16" s="159"/>
      <c r="AF16" s="159"/>
    </row>
    <row r="17" spans="1:32" s="146" customFormat="1" ht="15.75" customHeight="1">
      <c r="A17" s="38" t="s">
        <v>86</v>
      </c>
      <c r="B17" s="202">
        <v>3</v>
      </c>
      <c r="C17" s="202">
        <v>3</v>
      </c>
      <c r="D17" s="202">
        <v>36</v>
      </c>
      <c r="E17" s="290"/>
      <c r="F17" s="202">
        <v>4</v>
      </c>
      <c r="G17" s="202">
        <v>95</v>
      </c>
      <c r="H17" s="202"/>
      <c r="I17" s="202">
        <v>1</v>
      </c>
      <c r="J17" s="202">
        <v>3</v>
      </c>
      <c r="K17" s="291"/>
      <c r="L17" s="248"/>
      <c r="M17" s="248"/>
      <c r="N17" s="248"/>
      <c r="O17" s="159">
        <v>4</v>
      </c>
      <c r="P17" s="247"/>
      <c r="Q17" s="247"/>
      <c r="R17" s="247"/>
      <c r="S17" s="247"/>
      <c r="T17" s="159">
        <v>32</v>
      </c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</row>
    <row r="18" spans="1:32" s="146" customFormat="1" ht="15.75" customHeight="1">
      <c r="A18" s="38" t="s">
        <v>82</v>
      </c>
      <c r="B18" s="202">
        <v>4</v>
      </c>
      <c r="C18" s="202">
        <v>4</v>
      </c>
      <c r="D18" s="202">
        <v>85</v>
      </c>
      <c r="E18" s="290"/>
      <c r="F18" s="202">
        <v>5</v>
      </c>
      <c r="G18" s="202">
        <v>115</v>
      </c>
      <c r="H18" s="290"/>
      <c r="I18" s="202">
        <v>1</v>
      </c>
      <c r="J18" s="202">
        <v>2</v>
      </c>
      <c r="K18" s="291"/>
      <c r="L18" s="248"/>
      <c r="M18" s="248"/>
      <c r="N18" s="248"/>
      <c r="O18" s="248"/>
      <c r="P18" s="247"/>
      <c r="Q18" s="247"/>
      <c r="R18" s="247"/>
      <c r="S18" s="247"/>
      <c r="T18" s="159">
        <v>85</v>
      </c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</row>
    <row r="19" spans="1:32" s="146" customFormat="1" ht="15.75" customHeight="1">
      <c r="A19" s="38" t="s">
        <v>83</v>
      </c>
      <c r="B19" s="232">
        <v>3</v>
      </c>
      <c r="C19" s="232">
        <v>3</v>
      </c>
      <c r="D19" s="232">
        <v>56</v>
      </c>
      <c r="E19" s="290"/>
      <c r="F19" s="202">
        <v>4</v>
      </c>
      <c r="G19" s="202">
        <v>102</v>
      </c>
      <c r="H19" s="290"/>
      <c r="I19" s="202">
        <v>2</v>
      </c>
      <c r="J19" s="202">
        <v>2</v>
      </c>
      <c r="K19" s="291"/>
      <c r="L19" s="248"/>
      <c r="M19" s="248"/>
      <c r="N19" s="248"/>
      <c r="O19" s="248"/>
      <c r="P19" s="247"/>
      <c r="Q19" s="247"/>
      <c r="R19" s="247"/>
      <c r="S19" s="247"/>
      <c r="T19" s="159">
        <v>43</v>
      </c>
      <c r="U19" s="248"/>
      <c r="V19" s="248"/>
      <c r="W19" s="248"/>
      <c r="X19" s="159">
        <v>13</v>
      </c>
      <c r="Y19" s="248"/>
      <c r="Z19" s="248"/>
      <c r="AA19" s="248"/>
      <c r="AB19" s="248"/>
      <c r="AC19" s="248"/>
      <c r="AD19" s="248"/>
      <c r="AE19" s="248"/>
      <c r="AF19" s="248"/>
    </row>
    <row r="20" spans="1:32" s="146" customFormat="1" ht="15.75" customHeight="1">
      <c r="A20" s="38" t="s">
        <v>84</v>
      </c>
      <c r="B20" s="202">
        <v>4</v>
      </c>
      <c r="C20" s="202">
        <v>4</v>
      </c>
      <c r="D20" s="202">
        <v>78</v>
      </c>
      <c r="E20" s="161">
        <v>24</v>
      </c>
      <c r="F20" s="202">
        <v>3</v>
      </c>
      <c r="G20" s="202">
        <v>56</v>
      </c>
      <c r="H20" s="290"/>
      <c r="I20" s="202">
        <v>1</v>
      </c>
      <c r="J20" s="202">
        <v>1</v>
      </c>
      <c r="K20" s="297">
        <v>1</v>
      </c>
      <c r="L20" s="248"/>
      <c r="M20" s="248"/>
      <c r="N20" s="248"/>
      <c r="O20" s="248"/>
      <c r="P20" s="248"/>
      <c r="Q20" s="159">
        <v>24</v>
      </c>
      <c r="R20" s="248"/>
      <c r="S20" s="247"/>
      <c r="T20" s="159">
        <v>54</v>
      </c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</row>
    <row r="21" spans="1:32" s="146" customFormat="1" ht="15.75" customHeight="1">
      <c r="A21" s="157" t="s">
        <v>77</v>
      </c>
      <c r="B21" s="202">
        <v>7</v>
      </c>
      <c r="C21" s="202">
        <v>5</v>
      </c>
      <c r="D21" s="202">
        <v>79</v>
      </c>
      <c r="E21" s="202">
        <v>57</v>
      </c>
      <c r="F21" s="202"/>
      <c r="G21" s="290"/>
      <c r="H21" s="290"/>
      <c r="I21" s="290"/>
      <c r="J21" s="290"/>
      <c r="K21" s="291"/>
      <c r="L21" s="248"/>
      <c r="M21" s="248"/>
      <c r="N21" s="248"/>
      <c r="O21" s="248"/>
      <c r="P21" s="247"/>
      <c r="Q21" s="247"/>
      <c r="R21" s="247"/>
      <c r="S21" s="247"/>
      <c r="T21" s="159">
        <v>22</v>
      </c>
      <c r="U21" s="248"/>
      <c r="V21" s="248"/>
      <c r="W21" s="248"/>
      <c r="X21" s="248"/>
      <c r="Y21" s="248"/>
      <c r="Z21" s="159">
        <v>57</v>
      </c>
      <c r="AA21" s="248"/>
      <c r="AB21" s="248"/>
      <c r="AC21" s="248"/>
      <c r="AD21" s="248"/>
      <c r="AE21" s="248"/>
      <c r="AF21" s="248"/>
    </row>
    <row r="22" spans="1:32" s="146" customFormat="1" ht="15.75" customHeight="1">
      <c r="A22" s="334" t="s">
        <v>229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211"/>
      <c r="M22" s="211"/>
      <c r="N22" s="211"/>
      <c r="O22" s="211"/>
      <c r="P22" s="211"/>
      <c r="Q22" s="211"/>
      <c r="R22" s="211"/>
      <c r="S22" s="211"/>
      <c r="T22" s="159"/>
      <c r="U22" s="211"/>
      <c r="V22" s="211"/>
      <c r="W22" s="211"/>
      <c r="X22" s="211"/>
      <c r="Y22" s="159"/>
      <c r="Z22" s="159"/>
      <c r="AA22" s="159"/>
      <c r="AB22" s="159"/>
      <c r="AC22" s="159"/>
      <c r="AD22" s="159"/>
      <c r="AE22" s="159"/>
      <c r="AF22" s="159"/>
    </row>
    <row r="23" spans="1:32" s="146" customFormat="1" ht="15.75" customHeight="1">
      <c r="A23" s="38" t="s">
        <v>97</v>
      </c>
      <c r="B23" s="154">
        <v>6</v>
      </c>
      <c r="C23" s="154">
        <v>5</v>
      </c>
      <c r="D23" s="154">
        <v>85</v>
      </c>
      <c r="E23" s="154">
        <v>85</v>
      </c>
      <c r="F23" s="247"/>
      <c r="G23" s="247"/>
      <c r="H23" s="247"/>
      <c r="I23" s="154">
        <v>1</v>
      </c>
      <c r="J23" s="154">
        <v>1</v>
      </c>
      <c r="K23" s="154">
        <v>1</v>
      </c>
      <c r="L23" s="248"/>
      <c r="M23" s="248"/>
      <c r="N23" s="248"/>
      <c r="O23" s="248"/>
      <c r="P23" s="159">
        <v>42</v>
      </c>
      <c r="Q23" s="159">
        <v>26</v>
      </c>
      <c r="R23" s="248"/>
      <c r="S23" s="248"/>
      <c r="T23" s="159">
        <v>1</v>
      </c>
      <c r="U23" s="248"/>
      <c r="V23" s="248"/>
      <c r="W23" s="248"/>
      <c r="X23" s="248"/>
      <c r="Y23" s="248"/>
      <c r="Z23" s="248"/>
      <c r="AA23" s="248"/>
      <c r="AB23" s="159">
        <v>16</v>
      </c>
      <c r="AC23" s="248"/>
      <c r="AD23" s="248"/>
      <c r="AE23" s="248"/>
      <c r="AF23" s="248"/>
    </row>
    <row r="24" spans="1:32" s="146" customFormat="1" ht="15">
      <c r="A24" s="157" t="s">
        <v>300</v>
      </c>
      <c r="B24" s="154">
        <v>4</v>
      </c>
      <c r="C24" s="154">
        <v>4</v>
      </c>
      <c r="D24" s="154">
        <v>73</v>
      </c>
      <c r="E24" s="154">
        <v>56</v>
      </c>
      <c r="F24" s="247"/>
      <c r="G24" s="247"/>
      <c r="H24" s="247"/>
      <c r="I24" s="154">
        <v>1</v>
      </c>
      <c r="J24" s="154">
        <v>1</v>
      </c>
      <c r="K24" s="154">
        <v>1</v>
      </c>
      <c r="L24" s="159"/>
      <c r="M24" s="248"/>
      <c r="N24" s="248"/>
      <c r="O24" s="248"/>
      <c r="P24" s="248"/>
      <c r="Q24" s="248"/>
      <c r="R24" s="248"/>
      <c r="S24" s="248"/>
      <c r="T24" s="159">
        <v>56</v>
      </c>
      <c r="U24" s="248"/>
      <c r="V24" s="159">
        <v>17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</row>
    <row r="25" spans="1:32" s="146" customFormat="1" ht="15.75" customHeight="1">
      <c r="A25" s="157" t="s">
        <v>252</v>
      </c>
      <c r="B25" s="154">
        <v>3</v>
      </c>
      <c r="C25" s="154">
        <v>3</v>
      </c>
      <c r="D25" s="154">
        <v>25</v>
      </c>
      <c r="E25" s="247"/>
      <c r="F25" s="247"/>
      <c r="G25" s="247"/>
      <c r="H25" s="247"/>
      <c r="I25" s="247"/>
      <c r="J25" s="247"/>
      <c r="K25" s="247"/>
      <c r="L25" s="248"/>
      <c r="M25" s="248"/>
      <c r="N25" s="248"/>
      <c r="O25" s="248"/>
      <c r="P25" s="248"/>
      <c r="Q25" s="248"/>
      <c r="R25" s="159"/>
      <c r="S25" s="159">
        <v>14</v>
      </c>
      <c r="T25" s="159">
        <v>11</v>
      </c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</row>
    <row r="26" spans="1:32" s="146" customFormat="1" ht="15.75" customHeight="1">
      <c r="A26" s="157" t="s">
        <v>80</v>
      </c>
      <c r="B26" s="154">
        <v>4</v>
      </c>
      <c r="C26" s="154">
        <v>4</v>
      </c>
      <c r="D26" s="154">
        <v>27</v>
      </c>
      <c r="E26" s="154">
        <v>27</v>
      </c>
      <c r="F26" s="154"/>
      <c r="G26" s="154"/>
      <c r="H26" s="154"/>
      <c r="I26" s="154"/>
      <c r="J26" s="154"/>
      <c r="K26" s="154"/>
      <c r="L26" s="159"/>
      <c r="M26" s="159"/>
      <c r="N26" s="159"/>
      <c r="O26" s="159">
        <v>20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>
        <v>7</v>
      </c>
      <c r="AC26" s="159"/>
      <c r="AD26" s="248"/>
      <c r="AE26" s="248"/>
      <c r="AF26" s="248"/>
    </row>
    <row r="27" spans="1:32" s="146" customFormat="1" ht="17.25" customHeight="1">
      <c r="A27" s="38" t="s">
        <v>188</v>
      </c>
      <c r="B27" s="154">
        <v>6</v>
      </c>
      <c r="C27" s="154">
        <v>6</v>
      </c>
      <c r="D27" s="154">
        <v>162</v>
      </c>
      <c r="E27" s="154"/>
      <c r="F27" s="154"/>
      <c r="G27" s="154"/>
      <c r="H27" s="154"/>
      <c r="I27" s="154"/>
      <c r="J27" s="154"/>
      <c r="K27" s="154"/>
      <c r="L27" s="159"/>
      <c r="M27" s="159"/>
      <c r="N27" s="159"/>
      <c r="O27" s="159">
        <v>80</v>
      </c>
      <c r="P27" s="159"/>
      <c r="Q27" s="159"/>
      <c r="R27" s="159"/>
      <c r="S27" s="159"/>
      <c r="T27" s="159">
        <v>82</v>
      </c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248"/>
      <c r="AF27" s="248"/>
    </row>
    <row r="28" spans="1:32" s="146" customFormat="1" ht="15.75" customHeight="1">
      <c r="A28" s="38" t="s">
        <v>79</v>
      </c>
      <c r="B28" s="154">
        <v>1</v>
      </c>
      <c r="C28" s="154">
        <v>1</v>
      </c>
      <c r="D28" s="154">
        <v>14</v>
      </c>
      <c r="E28" s="154">
        <v>14</v>
      </c>
      <c r="F28" s="154"/>
      <c r="G28" s="154"/>
      <c r="H28" s="154"/>
      <c r="I28" s="154">
        <v>3</v>
      </c>
      <c r="J28" s="154">
        <v>5</v>
      </c>
      <c r="K28" s="154">
        <v>5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>
        <v>14</v>
      </c>
      <c r="AC28" s="159"/>
      <c r="AD28" s="248"/>
      <c r="AE28" s="248"/>
      <c r="AF28" s="248"/>
    </row>
    <row r="29" spans="1:32" s="146" customFormat="1" ht="15">
      <c r="A29" s="38" t="s">
        <v>189</v>
      </c>
      <c r="B29" s="154">
        <v>3</v>
      </c>
      <c r="C29" s="154">
        <v>3</v>
      </c>
      <c r="D29" s="154">
        <v>60</v>
      </c>
      <c r="E29" s="154">
        <v>48</v>
      </c>
      <c r="F29" s="247"/>
      <c r="G29" s="247"/>
      <c r="H29" s="247"/>
      <c r="I29" s="247"/>
      <c r="J29" s="247"/>
      <c r="K29" s="247"/>
      <c r="L29" s="248"/>
      <c r="M29" s="248"/>
      <c r="N29" s="248"/>
      <c r="O29" s="248"/>
      <c r="P29" s="248"/>
      <c r="Q29" s="248"/>
      <c r="R29" s="248"/>
      <c r="S29" s="248"/>
      <c r="T29" s="159">
        <v>12</v>
      </c>
      <c r="U29" s="248"/>
      <c r="V29" s="248"/>
      <c r="W29" s="248"/>
      <c r="X29" s="248"/>
      <c r="Y29" s="159">
        <v>48</v>
      </c>
      <c r="Z29" s="248"/>
      <c r="AA29" s="248"/>
      <c r="AB29" s="248"/>
      <c r="AC29" s="248"/>
      <c r="AD29" s="248"/>
      <c r="AE29" s="248"/>
      <c r="AF29" s="248"/>
    </row>
    <row r="30" spans="1:32" s="146" customFormat="1" ht="15">
      <c r="A30" s="170" t="s">
        <v>115</v>
      </c>
      <c r="B30" s="154">
        <v>22</v>
      </c>
      <c r="C30" s="154">
        <v>6</v>
      </c>
      <c r="D30" s="154">
        <v>1241</v>
      </c>
      <c r="E30" s="154">
        <v>644</v>
      </c>
      <c r="F30" s="247"/>
      <c r="G30" s="247"/>
      <c r="H30" s="247"/>
      <c r="I30" s="154">
        <v>4</v>
      </c>
      <c r="J30" s="154">
        <v>7</v>
      </c>
      <c r="K30" s="154">
        <v>4</v>
      </c>
      <c r="L30" s="248"/>
      <c r="M30" s="248"/>
      <c r="N30" s="248"/>
      <c r="O30" s="248"/>
      <c r="P30" s="159">
        <v>231</v>
      </c>
      <c r="Q30" s="159">
        <v>129</v>
      </c>
      <c r="R30" s="248"/>
      <c r="S30" s="248"/>
      <c r="T30" s="159">
        <v>468</v>
      </c>
      <c r="U30" s="248"/>
      <c r="V30" s="248"/>
      <c r="W30" s="248"/>
      <c r="X30" s="248"/>
      <c r="Y30" s="248"/>
      <c r="Z30" s="248"/>
      <c r="AA30" s="248"/>
      <c r="AB30" s="159">
        <v>413</v>
      </c>
      <c r="AC30" s="248"/>
      <c r="AD30" s="248"/>
      <c r="AE30" s="248"/>
      <c r="AF30" s="248"/>
    </row>
    <row r="31" spans="1:32" s="146" customFormat="1" ht="30">
      <c r="A31" s="186" t="s">
        <v>315</v>
      </c>
      <c r="B31" s="154">
        <v>3</v>
      </c>
      <c r="C31" s="154">
        <v>3</v>
      </c>
      <c r="D31" s="154">
        <v>83</v>
      </c>
      <c r="E31" s="154"/>
      <c r="F31" s="154"/>
      <c r="G31" s="154"/>
      <c r="H31" s="154"/>
      <c r="I31" s="154">
        <v>1</v>
      </c>
      <c r="J31" s="154">
        <v>1</v>
      </c>
      <c r="K31" s="154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>
        <v>83</v>
      </c>
      <c r="AB31" s="159"/>
      <c r="AC31" s="159"/>
      <c r="AD31" s="159"/>
      <c r="AE31" s="248"/>
      <c r="AF31" s="248"/>
    </row>
    <row r="32" spans="1:32" s="146" customFormat="1" ht="14.25" customHeight="1">
      <c r="A32" s="157" t="s">
        <v>126</v>
      </c>
      <c r="B32" s="154">
        <v>13</v>
      </c>
      <c r="C32" s="154">
        <v>5</v>
      </c>
      <c r="D32" s="154">
        <v>520</v>
      </c>
      <c r="E32" s="154">
        <v>206</v>
      </c>
      <c r="F32" s="247"/>
      <c r="G32" s="247"/>
      <c r="H32" s="247"/>
      <c r="I32" s="154">
        <v>3</v>
      </c>
      <c r="J32" s="154">
        <v>3</v>
      </c>
      <c r="K32" s="154">
        <v>1</v>
      </c>
      <c r="L32" s="248"/>
      <c r="M32" s="159">
        <v>75</v>
      </c>
      <c r="N32" s="248"/>
      <c r="O32" s="248"/>
      <c r="P32" s="248"/>
      <c r="Q32" s="248"/>
      <c r="R32" s="248"/>
      <c r="S32" s="248"/>
      <c r="T32" s="159">
        <v>173</v>
      </c>
      <c r="U32" s="248"/>
      <c r="V32" s="248"/>
      <c r="W32" s="248"/>
      <c r="X32" s="248"/>
      <c r="Y32" s="248"/>
      <c r="Z32" s="159">
        <v>141</v>
      </c>
      <c r="AA32" s="248"/>
      <c r="AB32" s="159">
        <v>131</v>
      </c>
      <c r="AC32" s="248"/>
      <c r="AD32" s="248"/>
      <c r="AE32" s="248"/>
      <c r="AF32" s="248"/>
    </row>
    <row r="33" spans="1:32" s="146" customFormat="1" ht="14.25" customHeight="1">
      <c r="A33" s="186" t="s">
        <v>187</v>
      </c>
      <c r="B33" s="154">
        <v>6</v>
      </c>
      <c r="C33" s="154">
        <v>4</v>
      </c>
      <c r="D33" s="154">
        <v>169</v>
      </c>
      <c r="E33" s="154">
        <v>38</v>
      </c>
      <c r="F33" s="247"/>
      <c r="G33" s="247"/>
      <c r="H33" s="247"/>
      <c r="I33" s="154">
        <v>2</v>
      </c>
      <c r="J33" s="154">
        <v>2</v>
      </c>
      <c r="K33" s="154">
        <v>2</v>
      </c>
      <c r="L33" s="248"/>
      <c r="M33" s="248"/>
      <c r="N33" s="248"/>
      <c r="O33" s="159">
        <v>77</v>
      </c>
      <c r="P33" s="248"/>
      <c r="Q33" s="248"/>
      <c r="R33" s="248"/>
      <c r="S33" s="248"/>
      <c r="T33" s="159">
        <v>54</v>
      </c>
      <c r="U33" s="248"/>
      <c r="V33" s="248"/>
      <c r="W33" s="248"/>
      <c r="X33" s="248"/>
      <c r="Y33" s="248"/>
      <c r="Z33" s="248"/>
      <c r="AA33" s="248"/>
      <c r="AB33" s="159">
        <v>38</v>
      </c>
      <c r="AC33" s="248"/>
      <c r="AD33" s="248"/>
      <c r="AE33" s="248"/>
      <c r="AF33" s="248"/>
    </row>
    <row r="34" spans="1:32" s="146" customFormat="1" ht="14.25" customHeight="1">
      <c r="A34" s="186" t="s">
        <v>293</v>
      </c>
      <c r="B34" s="154">
        <v>2</v>
      </c>
      <c r="C34" s="154">
        <v>2</v>
      </c>
      <c r="D34" s="154">
        <v>28</v>
      </c>
      <c r="E34" s="154">
        <v>28</v>
      </c>
      <c r="F34" s="154"/>
      <c r="G34" s="154"/>
      <c r="H34" s="154"/>
      <c r="I34" s="154"/>
      <c r="J34" s="154"/>
      <c r="K34" s="154"/>
      <c r="L34" s="159"/>
      <c r="M34" s="159"/>
      <c r="N34" s="159"/>
      <c r="O34" s="159"/>
      <c r="P34" s="159"/>
      <c r="Q34" s="159"/>
      <c r="R34" s="159">
        <v>28</v>
      </c>
      <c r="S34" s="159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</row>
    <row r="35" spans="1:32" s="146" customFormat="1" ht="30" customHeight="1">
      <c r="A35" s="186" t="s">
        <v>335</v>
      </c>
      <c r="B35" s="154">
        <v>1</v>
      </c>
      <c r="C35" s="154">
        <v>1</v>
      </c>
      <c r="D35" s="154">
        <v>194</v>
      </c>
      <c r="E35" s="154"/>
      <c r="F35" s="154">
        <v>15</v>
      </c>
      <c r="G35" s="154">
        <v>398</v>
      </c>
      <c r="H35" s="154"/>
      <c r="I35" s="154"/>
      <c r="J35" s="154"/>
      <c r="K35" s="154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>
        <v>97</v>
      </c>
      <c r="AC35" s="159">
        <v>97</v>
      </c>
      <c r="AD35" s="159"/>
      <c r="AE35" s="248"/>
      <c r="AF35" s="248"/>
    </row>
    <row r="36" spans="1:32" ht="31.5">
      <c r="A36" s="209" t="s">
        <v>230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48"/>
      <c r="M36" s="248"/>
      <c r="N36" s="248"/>
      <c r="O36" s="248"/>
      <c r="P36" s="247"/>
      <c r="Q36" s="247"/>
      <c r="R36" s="247"/>
      <c r="S36" s="247"/>
      <c r="T36" s="248"/>
      <c r="U36" s="248"/>
      <c r="V36" s="248"/>
      <c r="W36" s="248"/>
      <c r="X36" s="248"/>
      <c r="Y36" s="248"/>
      <c r="Z36" s="248"/>
      <c r="AA36" s="247"/>
      <c r="AB36" s="247"/>
      <c r="AC36" s="247"/>
      <c r="AD36" s="247"/>
      <c r="AE36" s="247"/>
      <c r="AF36" s="247"/>
    </row>
    <row r="37" spans="1:32" s="2" customFormat="1" ht="60">
      <c r="A37" s="157" t="s">
        <v>328</v>
      </c>
      <c r="B37" s="154">
        <v>9</v>
      </c>
      <c r="C37" s="154">
        <v>1</v>
      </c>
      <c r="D37" s="154">
        <v>156</v>
      </c>
      <c r="E37" s="290"/>
      <c r="F37" s="290"/>
      <c r="G37" s="290"/>
      <c r="H37" s="290"/>
      <c r="I37" s="290"/>
      <c r="J37" s="290"/>
      <c r="K37" s="290"/>
      <c r="L37" s="248"/>
      <c r="M37" s="248"/>
      <c r="N37" s="248"/>
      <c r="O37" s="248"/>
      <c r="P37" s="247"/>
      <c r="Q37" s="247"/>
      <c r="R37" s="247"/>
      <c r="S37" s="247"/>
      <c r="T37" s="248"/>
      <c r="U37" s="248"/>
      <c r="V37" s="248"/>
      <c r="W37" s="248"/>
      <c r="X37" s="248"/>
      <c r="Y37" s="248"/>
      <c r="Z37" s="248"/>
      <c r="AA37" s="247"/>
      <c r="AB37" s="154">
        <v>156</v>
      </c>
      <c r="AC37" s="247"/>
      <c r="AD37" s="247"/>
      <c r="AE37" s="247"/>
      <c r="AF37" s="247"/>
    </row>
    <row r="38" spans="1:32" s="2" customFormat="1" ht="60.75" customHeight="1">
      <c r="A38" s="171" t="s">
        <v>312</v>
      </c>
      <c r="B38" s="248"/>
      <c r="C38" s="248"/>
      <c r="D38" s="248"/>
      <c r="E38" s="248"/>
      <c r="F38" s="248"/>
      <c r="G38" s="248"/>
      <c r="H38" s="248"/>
      <c r="I38" s="159">
        <v>1</v>
      </c>
      <c r="J38" s="159">
        <v>200</v>
      </c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</row>
    <row r="39" spans="1:32" s="2" customFormat="1" ht="60">
      <c r="A39" s="157" t="s">
        <v>305</v>
      </c>
      <c r="B39" s="290"/>
      <c r="C39" s="290"/>
      <c r="D39" s="290"/>
      <c r="E39" s="290"/>
      <c r="F39" s="290"/>
      <c r="G39" s="290"/>
      <c r="H39" s="290"/>
      <c r="I39" s="154">
        <v>1</v>
      </c>
      <c r="J39" s="154">
        <v>13</v>
      </c>
      <c r="K39" s="290"/>
      <c r="L39" s="248"/>
      <c r="M39" s="248"/>
      <c r="N39" s="248"/>
      <c r="O39" s="248"/>
      <c r="P39" s="247"/>
      <c r="Q39" s="247"/>
      <c r="R39" s="247"/>
      <c r="S39" s="247"/>
      <c r="T39" s="248"/>
      <c r="U39" s="248"/>
      <c r="V39" s="248"/>
      <c r="W39" s="248"/>
      <c r="X39" s="248"/>
      <c r="Y39" s="248"/>
      <c r="Z39" s="248"/>
      <c r="AA39" s="247"/>
      <c r="AB39" s="247"/>
      <c r="AC39" s="247"/>
      <c r="AD39" s="247"/>
      <c r="AE39" s="247"/>
      <c r="AF39" s="247"/>
    </row>
    <row r="40" spans="1:32" s="2" customFormat="1" ht="30">
      <c r="A40" s="157" t="s">
        <v>297</v>
      </c>
      <c r="B40" s="290"/>
      <c r="C40" s="290"/>
      <c r="D40" s="290"/>
      <c r="E40" s="290"/>
      <c r="F40" s="290"/>
      <c r="G40" s="290"/>
      <c r="H40" s="290"/>
      <c r="I40" s="154">
        <v>1</v>
      </c>
      <c r="J40" s="154">
        <v>29</v>
      </c>
      <c r="K40" s="290"/>
      <c r="L40" s="248"/>
      <c r="M40" s="248"/>
      <c r="N40" s="248"/>
      <c r="O40" s="248"/>
      <c r="P40" s="247"/>
      <c r="Q40" s="247"/>
      <c r="R40" s="247"/>
      <c r="S40" s="247"/>
      <c r="T40" s="248"/>
      <c r="U40" s="248"/>
      <c r="V40" s="248"/>
      <c r="W40" s="248"/>
      <c r="X40" s="248"/>
      <c r="Y40" s="248"/>
      <c r="Z40" s="248"/>
      <c r="AA40" s="247"/>
      <c r="AB40" s="247"/>
      <c r="AC40" s="247"/>
      <c r="AD40" s="247"/>
      <c r="AE40" s="247"/>
      <c r="AF40" s="247"/>
    </row>
    <row r="41" spans="1:32" s="146" customFormat="1" ht="61.5" customHeight="1">
      <c r="A41" s="171" t="s">
        <v>295</v>
      </c>
      <c r="B41" s="248"/>
      <c r="C41" s="248"/>
      <c r="D41" s="248"/>
      <c r="E41" s="248"/>
      <c r="F41" s="248"/>
      <c r="G41" s="248"/>
      <c r="H41" s="248"/>
      <c r="I41" s="159">
        <v>2</v>
      </c>
      <c r="J41" s="159">
        <v>114</v>
      </c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</row>
    <row r="42" spans="1:32" s="146" customFormat="1" ht="60" customHeight="1">
      <c r="A42" s="171" t="s">
        <v>296</v>
      </c>
      <c r="B42" s="248"/>
      <c r="C42" s="248"/>
      <c r="D42" s="248"/>
      <c r="E42" s="248"/>
      <c r="F42" s="248"/>
      <c r="G42" s="248"/>
      <c r="H42" s="248"/>
      <c r="I42" s="159">
        <v>1</v>
      </c>
      <c r="J42" s="159">
        <v>27</v>
      </c>
      <c r="K42" s="159">
        <v>27</v>
      </c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</row>
    <row r="43" spans="1:32" s="146" customFormat="1" ht="15.75">
      <c r="A43" s="388" t="s">
        <v>228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90"/>
      <c r="L43" s="301"/>
      <c r="M43" s="301"/>
      <c r="N43" s="301"/>
      <c r="O43" s="301"/>
      <c r="P43" s="301"/>
      <c r="Q43" s="301"/>
      <c r="R43" s="301"/>
      <c r="S43" s="301"/>
      <c r="T43" s="159"/>
      <c r="U43" s="302"/>
      <c r="V43" s="302"/>
      <c r="W43" s="302"/>
      <c r="X43" s="302"/>
      <c r="Y43" s="159"/>
      <c r="Z43" s="159"/>
      <c r="AA43" s="159"/>
      <c r="AB43" s="159"/>
      <c r="AC43" s="159"/>
      <c r="AD43" s="159"/>
      <c r="AE43" s="159"/>
      <c r="AF43" s="159"/>
    </row>
    <row r="44" spans="1:32" s="146" customFormat="1" ht="15">
      <c r="A44" s="246" t="s">
        <v>268</v>
      </c>
      <c r="B44" s="242"/>
      <c r="C44" s="242"/>
      <c r="D44" s="242"/>
      <c r="E44" s="242"/>
      <c r="F44" s="245">
        <v>5</v>
      </c>
      <c r="G44" s="245">
        <v>223</v>
      </c>
      <c r="H44" s="245"/>
      <c r="I44" s="242"/>
      <c r="J44" s="242"/>
      <c r="K44" s="242"/>
      <c r="L44" s="242"/>
      <c r="M44" s="242"/>
      <c r="N44" s="242"/>
      <c r="O44" s="242"/>
      <c r="P44" s="243"/>
      <c r="Q44" s="243"/>
      <c r="R44" s="243"/>
      <c r="S44" s="243"/>
      <c r="T44" s="242"/>
      <c r="U44" s="243"/>
      <c r="V44" s="243"/>
      <c r="W44" s="243"/>
      <c r="X44" s="243"/>
      <c r="Y44" s="242"/>
      <c r="Z44" s="242"/>
      <c r="AA44" s="242"/>
      <c r="AB44" s="242"/>
      <c r="AC44" s="242"/>
      <c r="AD44" s="242"/>
      <c r="AE44" s="242"/>
      <c r="AF44" s="242"/>
    </row>
    <row r="45" spans="1:32" s="146" customFormat="1" ht="15">
      <c r="A45" s="244" t="s">
        <v>273</v>
      </c>
      <c r="B45" s="242"/>
      <c r="C45" s="242"/>
      <c r="D45" s="242"/>
      <c r="E45" s="242"/>
      <c r="F45" s="245">
        <v>1</v>
      </c>
      <c r="G45" s="245">
        <v>75</v>
      </c>
      <c r="H45" s="245"/>
      <c r="I45" s="242"/>
      <c r="J45" s="242"/>
      <c r="K45" s="242"/>
      <c r="L45" s="242"/>
      <c r="M45" s="242"/>
      <c r="N45" s="242"/>
      <c r="O45" s="242"/>
      <c r="P45" s="243"/>
      <c r="Q45" s="243"/>
      <c r="R45" s="243"/>
      <c r="S45" s="243"/>
      <c r="T45" s="242"/>
      <c r="U45" s="243"/>
      <c r="V45" s="243"/>
      <c r="W45" s="243"/>
      <c r="X45" s="243"/>
      <c r="Y45" s="242"/>
      <c r="Z45" s="242"/>
      <c r="AA45" s="242"/>
      <c r="AB45" s="242"/>
      <c r="AC45" s="242"/>
      <c r="AD45" s="242"/>
      <c r="AE45" s="242"/>
      <c r="AF45" s="242"/>
    </row>
    <row r="46" spans="1:32" s="146" customFormat="1" ht="15">
      <c r="A46" s="244" t="s">
        <v>275</v>
      </c>
      <c r="B46" s="242"/>
      <c r="C46" s="242"/>
      <c r="D46" s="242"/>
      <c r="E46" s="242"/>
      <c r="F46" s="245">
        <v>4</v>
      </c>
      <c r="G46" s="245">
        <v>88</v>
      </c>
      <c r="H46" s="245"/>
      <c r="I46" s="242"/>
      <c r="J46" s="242"/>
      <c r="K46" s="242"/>
      <c r="L46" s="242"/>
      <c r="M46" s="242"/>
      <c r="N46" s="242"/>
      <c r="O46" s="242"/>
      <c r="P46" s="243"/>
      <c r="Q46" s="243"/>
      <c r="R46" s="243"/>
      <c r="S46" s="243"/>
      <c r="T46" s="242"/>
      <c r="U46" s="243"/>
      <c r="V46" s="243"/>
      <c r="W46" s="243"/>
      <c r="X46" s="243"/>
      <c r="Y46" s="242"/>
      <c r="Z46" s="242"/>
      <c r="AA46" s="242"/>
      <c r="AB46" s="242"/>
      <c r="AC46" s="242"/>
      <c r="AD46" s="242"/>
      <c r="AE46" s="242"/>
      <c r="AF46" s="242"/>
    </row>
    <row r="47" spans="1:32" s="146" customFormat="1" ht="15">
      <c r="A47" s="250" t="s">
        <v>276</v>
      </c>
      <c r="B47" s="242"/>
      <c r="C47" s="242"/>
      <c r="D47" s="242"/>
      <c r="E47" s="242"/>
      <c r="F47" s="242">
        <v>4</v>
      </c>
      <c r="G47" s="242">
        <v>71</v>
      </c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</row>
    <row r="48" spans="1:32" s="146" customFormat="1" ht="15">
      <c r="A48" s="244" t="s">
        <v>270</v>
      </c>
      <c r="B48" s="242"/>
      <c r="C48" s="242"/>
      <c r="D48" s="242"/>
      <c r="E48" s="242"/>
      <c r="F48" s="245">
        <v>1</v>
      </c>
      <c r="G48" s="245">
        <v>28</v>
      </c>
      <c r="H48" s="245"/>
      <c r="I48" s="242"/>
      <c r="J48" s="242"/>
      <c r="K48" s="242"/>
      <c r="L48" s="242"/>
      <c r="M48" s="242"/>
      <c r="N48" s="242"/>
      <c r="O48" s="242"/>
      <c r="P48" s="243"/>
      <c r="Q48" s="243"/>
      <c r="R48" s="243"/>
      <c r="S48" s="243"/>
      <c r="T48" s="242"/>
      <c r="U48" s="243"/>
      <c r="V48" s="243"/>
      <c r="W48" s="243"/>
      <c r="X48" s="243"/>
      <c r="Y48" s="242"/>
      <c r="Z48" s="242"/>
      <c r="AA48" s="242"/>
      <c r="AB48" s="242"/>
      <c r="AC48" s="242"/>
      <c r="AD48" s="242"/>
      <c r="AE48" s="242"/>
      <c r="AF48" s="242"/>
    </row>
    <row r="49" spans="1:32" s="146" customFormat="1" ht="15">
      <c r="A49" s="241" t="s">
        <v>267</v>
      </c>
      <c r="B49" s="242"/>
      <c r="C49" s="242"/>
      <c r="D49" s="242"/>
      <c r="E49" s="242"/>
      <c r="F49" s="245">
        <v>1</v>
      </c>
      <c r="G49" s="245">
        <v>36</v>
      </c>
      <c r="H49" s="245"/>
      <c r="I49" s="242"/>
      <c r="J49" s="242"/>
      <c r="K49" s="242"/>
      <c r="L49" s="242"/>
      <c r="M49" s="242"/>
      <c r="N49" s="242"/>
      <c r="O49" s="242"/>
      <c r="P49" s="243"/>
      <c r="Q49" s="243"/>
      <c r="R49" s="243"/>
      <c r="S49" s="243"/>
      <c r="T49" s="242"/>
      <c r="U49" s="243"/>
      <c r="V49" s="243"/>
      <c r="W49" s="243"/>
      <c r="X49" s="243"/>
      <c r="Y49" s="242"/>
      <c r="Z49" s="242"/>
      <c r="AA49" s="242"/>
      <c r="AB49" s="242"/>
      <c r="AC49" s="242"/>
      <c r="AD49" s="242"/>
      <c r="AE49" s="242"/>
      <c r="AF49" s="242"/>
    </row>
    <row r="50" spans="1:32" s="146" customFormat="1" ht="15">
      <c r="A50" s="244" t="s">
        <v>194</v>
      </c>
      <c r="B50" s="242"/>
      <c r="C50" s="242"/>
      <c r="D50" s="242"/>
      <c r="E50" s="242"/>
      <c r="F50" s="245">
        <v>10</v>
      </c>
      <c r="G50" s="245">
        <v>319</v>
      </c>
      <c r="H50" s="245"/>
      <c r="I50" s="242"/>
      <c r="J50" s="242"/>
      <c r="K50" s="242"/>
      <c r="L50" s="242"/>
      <c r="M50" s="242"/>
      <c r="N50" s="242"/>
      <c r="O50" s="242"/>
      <c r="P50" s="243"/>
      <c r="Q50" s="243"/>
      <c r="R50" s="243"/>
      <c r="S50" s="243"/>
      <c r="T50" s="242"/>
      <c r="U50" s="243"/>
      <c r="V50" s="243"/>
      <c r="W50" s="243"/>
      <c r="X50" s="243"/>
      <c r="Y50" s="242"/>
      <c r="Z50" s="242"/>
      <c r="AA50" s="242"/>
      <c r="AB50" s="242"/>
      <c r="AC50" s="242"/>
      <c r="AD50" s="242"/>
      <c r="AE50" s="242"/>
      <c r="AF50" s="242"/>
    </row>
    <row r="51" spans="1:32" s="146" customFormat="1" ht="15">
      <c r="A51" s="246" t="s">
        <v>269</v>
      </c>
      <c r="B51" s="242"/>
      <c r="C51" s="242"/>
      <c r="D51" s="242"/>
      <c r="E51" s="242"/>
      <c r="F51" s="245">
        <v>1</v>
      </c>
      <c r="G51" s="245">
        <v>10</v>
      </c>
      <c r="H51" s="245"/>
      <c r="I51" s="242"/>
      <c r="J51" s="242"/>
      <c r="K51" s="242"/>
      <c r="L51" s="242"/>
      <c r="M51" s="242"/>
      <c r="N51" s="242"/>
      <c r="O51" s="242"/>
      <c r="P51" s="243"/>
      <c r="Q51" s="243"/>
      <c r="R51" s="243"/>
      <c r="S51" s="243"/>
      <c r="T51" s="242"/>
      <c r="U51" s="243"/>
      <c r="V51" s="243"/>
      <c r="W51" s="243"/>
      <c r="X51" s="243"/>
      <c r="Y51" s="242"/>
      <c r="Z51" s="242"/>
      <c r="AA51" s="242"/>
      <c r="AB51" s="242"/>
      <c r="AC51" s="242"/>
      <c r="AD51" s="242"/>
      <c r="AE51" s="242"/>
      <c r="AF51" s="242"/>
    </row>
    <row r="52" spans="1:32" s="146" customFormat="1" ht="15">
      <c r="A52" s="244" t="s">
        <v>271</v>
      </c>
      <c r="B52" s="242"/>
      <c r="C52" s="242"/>
      <c r="D52" s="242"/>
      <c r="E52" s="242"/>
      <c r="F52" s="245">
        <v>4</v>
      </c>
      <c r="G52" s="245">
        <v>94</v>
      </c>
      <c r="H52" s="245"/>
      <c r="I52" s="242"/>
      <c r="J52" s="242"/>
      <c r="K52" s="242"/>
      <c r="L52" s="242"/>
      <c r="M52" s="242"/>
      <c r="N52" s="242"/>
      <c r="O52" s="242"/>
      <c r="P52" s="243"/>
      <c r="Q52" s="243"/>
      <c r="R52" s="243"/>
      <c r="S52" s="243"/>
      <c r="T52" s="242"/>
      <c r="U52" s="243"/>
      <c r="V52" s="243"/>
      <c r="W52" s="243"/>
      <c r="X52" s="243"/>
      <c r="Y52" s="242"/>
      <c r="Z52" s="242"/>
      <c r="AA52" s="242"/>
      <c r="AB52" s="242"/>
      <c r="AC52" s="242"/>
      <c r="AD52" s="242"/>
      <c r="AE52" s="242"/>
      <c r="AF52" s="242"/>
    </row>
    <row r="53" spans="1:32" s="146" customFormat="1" ht="15">
      <c r="A53" s="241" t="s">
        <v>200</v>
      </c>
      <c r="B53" s="242"/>
      <c r="C53" s="242"/>
      <c r="D53" s="242"/>
      <c r="E53" s="242"/>
      <c r="F53" s="242">
        <v>12</v>
      </c>
      <c r="G53" s="242">
        <v>310</v>
      </c>
      <c r="H53" s="242"/>
      <c r="I53" s="242"/>
      <c r="J53" s="242"/>
      <c r="K53" s="242"/>
      <c r="L53" s="242"/>
      <c r="M53" s="242"/>
      <c r="N53" s="242"/>
      <c r="O53" s="242"/>
      <c r="P53" s="243"/>
      <c r="Q53" s="243"/>
      <c r="R53" s="243"/>
      <c r="S53" s="243"/>
      <c r="T53" s="242"/>
      <c r="U53" s="243"/>
      <c r="V53" s="243"/>
      <c r="W53" s="243"/>
      <c r="X53" s="243"/>
      <c r="Y53" s="242"/>
      <c r="Z53" s="242"/>
      <c r="AA53" s="242"/>
      <c r="AB53" s="242"/>
      <c r="AC53" s="242"/>
      <c r="AD53" s="242"/>
      <c r="AE53" s="242"/>
      <c r="AF53" s="242"/>
    </row>
    <row r="54" spans="1:32" s="146" customFormat="1" ht="15">
      <c r="A54" s="244" t="s">
        <v>272</v>
      </c>
      <c r="B54" s="242"/>
      <c r="C54" s="242"/>
      <c r="D54" s="242"/>
      <c r="E54" s="242"/>
      <c r="F54" s="245">
        <v>3</v>
      </c>
      <c r="G54" s="245">
        <v>31</v>
      </c>
      <c r="H54" s="245"/>
      <c r="I54" s="242"/>
      <c r="J54" s="242"/>
      <c r="K54" s="242"/>
      <c r="L54" s="242"/>
      <c r="M54" s="242"/>
      <c r="N54" s="242"/>
      <c r="O54" s="242"/>
      <c r="P54" s="243"/>
      <c r="Q54" s="243"/>
      <c r="R54" s="243"/>
      <c r="S54" s="243"/>
      <c r="T54" s="242"/>
      <c r="U54" s="243"/>
      <c r="V54" s="243"/>
      <c r="W54" s="243"/>
      <c r="X54" s="243"/>
      <c r="Y54" s="242"/>
      <c r="Z54" s="242"/>
      <c r="AA54" s="242"/>
      <c r="AB54" s="242"/>
      <c r="AC54" s="242"/>
      <c r="AD54" s="242"/>
      <c r="AE54" s="242"/>
      <c r="AF54" s="242"/>
    </row>
    <row r="55" spans="1:32" s="146" customFormat="1" ht="15">
      <c r="A55" s="244" t="s">
        <v>274</v>
      </c>
      <c r="B55" s="242"/>
      <c r="C55" s="242"/>
      <c r="D55" s="242"/>
      <c r="E55" s="242"/>
      <c r="F55" s="245">
        <v>3</v>
      </c>
      <c r="G55" s="245">
        <v>128</v>
      </c>
      <c r="H55" s="245"/>
      <c r="I55" s="242"/>
      <c r="J55" s="242"/>
      <c r="K55" s="242"/>
      <c r="L55" s="242"/>
      <c r="M55" s="242"/>
      <c r="N55" s="242"/>
      <c r="O55" s="242"/>
      <c r="P55" s="243"/>
      <c r="Q55" s="243"/>
      <c r="R55" s="243"/>
      <c r="S55" s="243"/>
      <c r="T55" s="242"/>
      <c r="U55" s="243"/>
      <c r="V55" s="243"/>
      <c r="W55" s="243"/>
      <c r="X55" s="243"/>
      <c r="Y55" s="242"/>
      <c r="Z55" s="242"/>
      <c r="AA55" s="242"/>
      <c r="AB55" s="242"/>
      <c r="AC55" s="242"/>
      <c r="AD55" s="242"/>
      <c r="AE55" s="242"/>
      <c r="AF55" s="242"/>
    </row>
    <row r="56" spans="1:32" s="146" customFormat="1" ht="15">
      <c r="A56" s="216" t="s">
        <v>201</v>
      </c>
      <c r="B56" s="154"/>
      <c r="C56" s="154"/>
      <c r="D56" s="154"/>
      <c r="E56" s="154"/>
      <c r="F56" s="154">
        <v>2</v>
      </c>
      <c r="G56" s="154">
        <v>80</v>
      </c>
      <c r="H56" s="154"/>
      <c r="I56" s="154"/>
      <c r="J56" s="154"/>
      <c r="K56" s="154"/>
      <c r="L56" s="159"/>
      <c r="M56" s="159"/>
      <c r="N56" s="159"/>
      <c r="O56" s="159"/>
      <c r="P56" s="184"/>
      <c r="Q56" s="184"/>
      <c r="R56" s="184"/>
      <c r="S56" s="184"/>
      <c r="T56" s="159"/>
      <c r="U56" s="169"/>
      <c r="V56" s="169"/>
      <c r="W56" s="169"/>
      <c r="X56" s="169"/>
      <c r="Y56" s="159"/>
      <c r="Z56" s="159"/>
      <c r="AA56" s="159"/>
      <c r="AB56" s="159"/>
      <c r="AC56" s="159"/>
      <c r="AD56" s="159"/>
      <c r="AE56" s="159"/>
      <c r="AF56" s="159"/>
    </row>
    <row r="57" spans="1:32" s="146" customFormat="1" ht="15">
      <c r="A57" s="190" t="s">
        <v>197</v>
      </c>
      <c r="B57" s="161"/>
      <c r="C57" s="161"/>
      <c r="D57" s="161"/>
      <c r="E57" s="161"/>
      <c r="F57" s="161">
        <v>2</v>
      </c>
      <c r="G57" s="161">
        <v>30</v>
      </c>
      <c r="H57" s="161"/>
      <c r="I57" s="188"/>
      <c r="J57" s="188"/>
      <c r="K57" s="188"/>
      <c r="L57" s="183"/>
      <c r="M57" s="183"/>
      <c r="N57" s="183"/>
      <c r="O57" s="183"/>
      <c r="P57" s="301"/>
      <c r="Q57" s="301"/>
      <c r="R57" s="301"/>
      <c r="S57" s="301"/>
      <c r="T57" s="159"/>
      <c r="U57" s="183"/>
      <c r="V57" s="183"/>
      <c r="W57" s="183"/>
      <c r="X57" s="183"/>
      <c r="Y57" s="159"/>
      <c r="Z57" s="159"/>
      <c r="AA57" s="159"/>
      <c r="AB57" s="159"/>
      <c r="AC57" s="159"/>
      <c r="AD57" s="159"/>
      <c r="AE57" s="159"/>
      <c r="AF57" s="159"/>
    </row>
    <row r="58" spans="1:32" s="146" customFormat="1" ht="15">
      <c r="A58" s="190" t="s">
        <v>195</v>
      </c>
      <c r="B58" s="161"/>
      <c r="C58" s="161"/>
      <c r="D58" s="161"/>
      <c r="E58" s="161"/>
      <c r="F58" s="161">
        <v>1</v>
      </c>
      <c r="G58" s="161">
        <v>8</v>
      </c>
      <c r="H58" s="161"/>
      <c r="I58" s="188"/>
      <c r="J58" s="188"/>
      <c r="K58" s="188"/>
      <c r="L58" s="183"/>
      <c r="M58" s="183"/>
      <c r="N58" s="183"/>
      <c r="O58" s="183"/>
      <c r="P58" s="301"/>
      <c r="Q58" s="301"/>
      <c r="R58" s="301"/>
      <c r="S58" s="301"/>
      <c r="T58" s="159"/>
      <c r="U58" s="183"/>
      <c r="V58" s="183"/>
      <c r="W58" s="183"/>
      <c r="X58" s="183"/>
      <c r="Y58" s="159"/>
      <c r="Z58" s="159"/>
      <c r="AA58" s="159"/>
      <c r="AB58" s="159"/>
      <c r="AC58" s="159"/>
      <c r="AD58" s="159"/>
      <c r="AE58" s="159"/>
      <c r="AF58" s="159"/>
    </row>
    <row r="59" spans="1:32" s="146" customFormat="1" ht="15">
      <c r="A59" s="190" t="s">
        <v>203</v>
      </c>
      <c r="B59" s="154"/>
      <c r="C59" s="154"/>
      <c r="D59" s="154"/>
      <c r="E59" s="154"/>
      <c r="F59" s="154">
        <v>1</v>
      </c>
      <c r="G59" s="154">
        <v>29</v>
      </c>
      <c r="H59" s="154"/>
      <c r="I59" s="154"/>
      <c r="J59" s="154"/>
      <c r="K59" s="154"/>
      <c r="L59" s="159"/>
      <c r="M59" s="159"/>
      <c r="N59" s="159"/>
      <c r="O59" s="159"/>
      <c r="P59" s="182"/>
      <c r="Q59" s="182"/>
      <c r="R59" s="182"/>
      <c r="S59" s="182"/>
      <c r="T59" s="159"/>
      <c r="U59" s="183"/>
      <c r="V59" s="183"/>
      <c r="W59" s="183"/>
      <c r="X59" s="183"/>
      <c r="Y59" s="159"/>
      <c r="Z59" s="159"/>
      <c r="AA59" s="159"/>
      <c r="AB59" s="159"/>
      <c r="AC59" s="159"/>
      <c r="AD59" s="159"/>
      <c r="AE59" s="159"/>
      <c r="AF59" s="159"/>
    </row>
    <row r="60" spans="1:32" s="146" customFormat="1" ht="15">
      <c r="A60" s="215" t="s">
        <v>198</v>
      </c>
      <c r="B60" s="154"/>
      <c r="C60" s="154"/>
      <c r="D60" s="154"/>
      <c r="E60" s="154"/>
      <c r="F60" s="154">
        <v>1</v>
      </c>
      <c r="G60" s="154">
        <v>25</v>
      </c>
      <c r="H60" s="154"/>
      <c r="I60" s="154"/>
      <c r="J60" s="154"/>
      <c r="K60" s="154"/>
      <c r="L60" s="159"/>
      <c r="M60" s="159"/>
      <c r="N60" s="159"/>
      <c r="O60" s="159"/>
      <c r="P60" s="182"/>
      <c r="Q60" s="182"/>
      <c r="R60" s="182"/>
      <c r="S60" s="182"/>
      <c r="T60" s="159"/>
      <c r="U60" s="183"/>
      <c r="V60" s="183"/>
      <c r="W60" s="183"/>
      <c r="X60" s="183"/>
      <c r="Y60" s="159"/>
      <c r="Z60" s="159"/>
      <c r="AA60" s="159"/>
      <c r="AB60" s="159"/>
      <c r="AC60" s="159"/>
      <c r="AD60" s="159"/>
      <c r="AE60" s="159"/>
      <c r="AF60" s="159"/>
    </row>
    <row r="61" spans="1:32" s="146" customFormat="1" ht="15">
      <c r="A61" s="190" t="s">
        <v>193</v>
      </c>
      <c r="B61" s="161"/>
      <c r="C61" s="161"/>
      <c r="D61" s="161"/>
      <c r="E61" s="191"/>
      <c r="F61" s="191">
        <v>2</v>
      </c>
      <c r="G61" s="191">
        <v>72</v>
      </c>
      <c r="H61" s="191"/>
      <c r="I61" s="154"/>
      <c r="J61" s="154"/>
      <c r="K61" s="154"/>
      <c r="L61" s="159"/>
      <c r="M61" s="159"/>
      <c r="N61" s="159"/>
      <c r="O61" s="159"/>
      <c r="P61" s="182"/>
      <c r="Q61" s="182"/>
      <c r="R61" s="182"/>
      <c r="S61" s="182"/>
      <c r="T61" s="159"/>
      <c r="U61" s="183"/>
      <c r="V61" s="183"/>
      <c r="W61" s="183"/>
      <c r="X61" s="183"/>
      <c r="Y61" s="159"/>
      <c r="Z61" s="159"/>
      <c r="AA61" s="159"/>
      <c r="AB61" s="159"/>
      <c r="AC61" s="159"/>
      <c r="AD61" s="159"/>
      <c r="AE61" s="159"/>
      <c r="AF61" s="159"/>
    </row>
    <row r="62" spans="1:32" s="146" customFormat="1" ht="15">
      <c r="A62" s="216" t="s">
        <v>202</v>
      </c>
      <c r="B62" s="154"/>
      <c r="C62" s="154"/>
      <c r="D62" s="154"/>
      <c r="E62" s="154"/>
      <c r="F62" s="154">
        <v>1</v>
      </c>
      <c r="G62" s="154">
        <v>13</v>
      </c>
      <c r="H62" s="154"/>
      <c r="I62" s="154"/>
      <c r="J62" s="154"/>
      <c r="K62" s="154"/>
      <c r="L62" s="159"/>
      <c r="M62" s="159"/>
      <c r="N62" s="159"/>
      <c r="O62" s="159"/>
      <c r="P62" s="184"/>
      <c r="Q62" s="184"/>
      <c r="R62" s="184"/>
      <c r="S62" s="184"/>
      <c r="T62" s="159"/>
      <c r="U62" s="169"/>
      <c r="V62" s="169"/>
      <c r="W62" s="169"/>
      <c r="X62" s="169"/>
      <c r="Y62" s="159"/>
      <c r="Z62" s="159"/>
      <c r="AA62" s="159"/>
      <c r="AB62" s="159"/>
      <c r="AC62" s="159"/>
      <c r="AD62" s="159"/>
      <c r="AE62" s="159"/>
      <c r="AF62" s="159"/>
    </row>
    <row r="63" spans="1:32" s="146" customFormat="1" ht="15">
      <c r="A63" s="190" t="s">
        <v>204</v>
      </c>
      <c r="B63" s="154"/>
      <c r="C63" s="154"/>
      <c r="D63" s="154"/>
      <c r="E63" s="154"/>
      <c r="F63" s="154">
        <v>2</v>
      </c>
      <c r="G63" s="154">
        <v>58</v>
      </c>
      <c r="H63" s="154"/>
      <c r="I63" s="154"/>
      <c r="J63" s="154"/>
      <c r="K63" s="154"/>
      <c r="L63" s="159"/>
      <c r="M63" s="159"/>
      <c r="N63" s="159"/>
      <c r="O63" s="159"/>
      <c r="P63" s="182"/>
      <c r="Q63" s="182"/>
      <c r="R63" s="182"/>
      <c r="S63" s="182"/>
      <c r="T63" s="159"/>
      <c r="U63" s="183"/>
      <c r="V63" s="183"/>
      <c r="W63" s="183"/>
      <c r="X63" s="183"/>
      <c r="Y63" s="159"/>
      <c r="Z63" s="159"/>
      <c r="AA63" s="159"/>
      <c r="AB63" s="159"/>
      <c r="AC63" s="159"/>
      <c r="AD63" s="159"/>
      <c r="AE63" s="159"/>
      <c r="AF63" s="159"/>
    </row>
    <row r="64" spans="1:32" s="146" customFormat="1" ht="14.25" customHeight="1">
      <c r="A64" s="215" t="s">
        <v>199</v>
      </c>
      <c r="B64" s="154"/>
      <c r="C64" s="154"/>
      <c r="D64" s="154"/>
      <c r="E64" s="154"/>
      <c r="F64" s="154">
        <v>4</v>
      </c>
      <c r="G64" s="154">
        <v>107</v>
      </c>
      <c r="H64" s="154"/>
      <c r="I64" s="154"/>
      <c r="J64" s="154"/>
      <c r="K64" s="154"/>
      <c r="L64" s="159"/>
      <c r="M64" s="159"/>
      <c r="N64" s="159"/>
      <c r="O64" s="159"/>
      <c r="P64" s="182"/>
      <c r="Q64" s="182"/>
      <c r="R64" s="182"/>
      <c r="S64" s="182"/>
      <c r="T64" s="159"/>
      <c r="U64" s="183"/>
      <c r="V64" s="183"/>
      <c r="W64" s="183"/>
      <c r="X64" s="183"/>
      <c r="Y64" s="159"/>
      <c r="Z64" s="159"/>
      <c r="AA64" s="159"/>
      <c r="AB64" s="159"/>
      <c r="AC64" s="159"/>
      <c r="AD64" s="159"/>
      <c r="AE64" s="159"/>
      <c r="AF64" s="159"/>
    </row>
    <row r="65" spans="1:32" s="146" customFormat="1" ht="29.25" customHeight="1">
      <c r="A65" s="215" t="s">
        <v>331</v>
      </c>
      <c r="B65" s="154"/>
      <c r="C65" s="154"/>
      <c r="D65" s="154"/>
      <c r="E65" s="154"/>
      <c r="F65" s="154">
        <v>4</v>
      </c>
      <c r="G65" s="154">
        <v>104</v>
      </c>
      <c r="H65" s="154"/>
      <c r="I65" s="154"/>
      <c r="J65" s="154"/>
      <c r="K65" s="154"/>
      <c r="L65" s="159"/>
      <c r="M65" s="159"/>
      <c r="N65" s="159"/>
      <c r="O65" s="159"/>
      <c r="P65" s="182"/>
      <c r="Q65" s="182"/>
      <c r="R65" s="182"/>
      <c r="S65" s="182"/>
      <c r="T65" s="159"/>
      <c r="U65" s="183"/>
      <c r="V65" s="183"/>
      <c r="W65" s="183"/>
      <c r="X65" s="183"/>
      <c r="Y65" s="159"/>
      <c r="Z65" s="159"/>
      <c r="AA65" s="159"/>
      <c r="AB65" s="159"/>
      <c r="AC65" s="159"/>
      <c r="AD65" s="159"/>
      <c r="AE65" s="159"/>
      <c r="AF65" s="159"/>
    </row>
    <row r="66" spans="1:32" s="146" customFormat="1" ht="15">
      <c r="A66" s="190" t="s">
        <v>192</v>
      </c>
      <c r="B66" s="161"/>
      <c r="C66" s="161"/>
      <c r="D66" s="161"/>
      <c r="E66" s="161"/>
      <c r="F66" s="161">
        <v>1</v>
      </c>
      <c r="G66" s="161">
        <v>14</v>
      </c>
      <c r="H66" s="161"/>
      <c r="I66" s="188"/>
      <c r="J66" s="188"/>
      <c r="K66" s="188"/>
      <c r="L66" s="183"/>
      <c r="M66" s="183"/>
      <c r="N66" s="183"/>
      <c r="O66" s="183"/>
      <c r="P66" s="301"/>
      <c r="Q66" s="301"/>
      <c r="R66" s="301"/>
      <c r="S66" s="301"/>
      <c r="T66" s="159"/>
      <c r="U66" s="183"/>
      <c r="V66" s="183"/>
      <c r="W66" s="183"/>
      <c r="X66" s="183"/>
      <c r="Y66" s="159"/>
      <c r="Z66" s="159"/>
      <c r="AA66" s="159"/>
      <c r="AB66" s="159"/>
      <c r="AC66" s="159"/>
      <c r="AD66" s="159"/>
      <c r="AE66" s="159"/>
      <c r="AF66" s="159"/>
    </row>
    <row r="67" spans="1:32" s="146" customFormat="1" ht="15.75" customHeight="1">
      <c r="A67" s="190" t="s">
        <v>196</v>
      </c>
      <c r="B67" s="161"/>
      <c r="C67" s="161"/>
      <c r="D67" s="161"/>
      <c r="E67" s="161"/>
      <c r="F67" s="161">
        <v>1</v>
      </c>
      <c r="G67" s="161">
        <v>33</v>
      </c>
      <c r="H67" s="161"/>
      <c r="I67" s="170"/>
      <c r="J67" s="170"/>
      <c r="K67" s="170"/>
      <c r="L67" s="183"/>
      <c r="M67" s="183"/>
      <c r="N67" s="183"/>
      <c r="O67" s="183"/>
      <c r="P67" s="301"/>
      <c r="Q67" s="301"/>
      <c r="R67" s="301"/>
      <c r="S67" s="301"/>
      <c r="T67" s="159"/>
      <c r="U67" s="183"/>
      <c r="V67" s="183"/>
      <c r="W67" s="183"/>
      <c r="X67" s="183"/>
      <c r="Y67" s="159"/>
      <c r="Z67" s="159"/>
      <c r="AA67" s="159"/>
      <c r="AB67" s="159"/>
      <c r="AC67" s="159"/>
      <c r="AD67" s="159"/>
      <c r="AE67" s="159"/>
      <c r="AF67" s="159"/>
    </row>
    <row r="68" spans="1:32" s="146" customFormat="1" ht="15">
      <c r="A68" s="126" t="s">
        <v>61</v>
      </c>
      <c r="B68" s="185">
        <f aca="true" t="shared" si="0" ref="B68:K68">SUM(B8:B67)</f>
        <v>164</v>
      </c>
      <c r="C68" s="185">
        <f t="shared" si="0"/>
        <v>104</v>
      </c>
      <c r="D68" s="185">
        <f t="shared" si="0"/>
        <v>4405</v>
      </c>
      <c r="E68" s="185">
        <f t="shared" si="0"/>
        <v>1770</v>
      </c>
      <c r="F68" s="185">
        <f t="shared" si="0"/>
        <v>143</v>
      </c>
      <c r="G68" s="185">
        <f t="shared" si="0"/>
        <v>3928</v>
      </c>
      <c r="H68" s="185">
        <f t="shared" si="0"/>
        <v>0</v>
      </c>
      <c r="I68" s="185">
        <f t="shared" si="0"/>
        <v>31</v>
      </c>
      <c r="J68" s="185">
        <f t="shared" si="0"/>
        <v>426</v>
      </c>
      <c r="K68" s="216">
        <f t="shared" si="0"/>
        <v>57</v>
      </c>
      <c r="L68" s="306">
        <f>SUM(L8:L67)</f>
        <v>256</v>
      </c>
      <c r="M68" s="306">
        <f aca="true" t="shared" si="1" ref="M68:AF68">SUM(M8:M67)</f>
        <v>75</v>
      </c>
      <c r="N68" s="306">
        <f t="shared" si="1"/>
        <v>0</v>
      </c>
      <c r="O68" s="306">
        <f t="shared" si="1"/>
        <v>181</v>
      </c>
      <c r="P68" s="306">
        <f t="shared" si="1"/>
        <v>273</v>
      </c>
      <c r="Q68" s="306">
        <f t="shared" si="1"/>
        <v>179</v>
      </c>
      <c r="R68" s="306">
        <f t="shared" si="1"/>
        <v>28</v>
      </c>
      <c r="S68" s="306">
        <f t="shared" si="1"/>
        <v>14</v>
      </c>
      <c r="T68" s="306">
        <f t="shared" si="1"/>
        <v>1743</v>
      </c>
      <c r="U68" s="306">
        <f t="shared" si="1"/>
        <v>0</v>
      </c>
      <c r="V68" s="306">
        <f t="shared" si="1"/>
        <v>17</v>
      </c>
      <c r="W68" s="306">
        <f t="shared" si="1"/>
        <v>0</v>
      </c>
      <c r="X68" s="306">
        <f t="shared" si="1"/>
        <v>13</v>
      </c>
      <c r="Y68" s="306">
        <f t="shared" si="1"/>
        <v>48</v>
      </c>
      <c r="Z68" s="306">
        <f t="shared" si="1"/>
        <v>198</v>
      </c>
      <c r="AA68" s="306">
        <f t="shared" si="1"/>
        <v>104</v>
      </c>
      <c r="AB68" s="306">
        <f t="shared" si="1"/>
        <v>1179</v>
      </c>
      <c r="AC68" s="306">
        <f t="shared" si="1"/>
        <v>97</v>
      </c>
      <c r="AD68" s="306">
        <f t="shared" si="1"/>
        <v>0</v>
      </c>
      <c r="AE68" s="306">
        <f t="shared" si="1"/>
        <v>0</v>
      </c>
      <c r="AF68" s="306">
        <f t="shared" si="1"/>
        <v>0</v>
      </c>
    </row>
    <row r="69" spans="1:32" s="146" customFormat="1" ht="15.75" customHeight="1">
      <c r="A69" s="402" t="s">
        <v>232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4"/>
      <c r="L69" s="211"/>
      <c r="M69" s="211"/>
      <c r="N69" s="211"/>
      <c r="O69" s="211"/>
      <c r="P69" s="211"/>
      <c r="Q69" s="211"/>
      <c r="R69" s="211"/>
      <c r="S69" s="211"/>
      <c r="T69" s="159"/>
      <c r="U69" s="211"/>
      <c r="V69" s="211"/>
      <c r="W69" s="211"/>
      <c r="X69" s="211"/>
      <c r="Y69" s="159"/>
      <c r="Z69" s="159"/>
      <c r="AA69" s="159"/>
      <c r="AB69" s="159"/>
      <c r="AC69" s="159"/>
      <c r="AD69" s="159"/>
      <c r="AE69" s="159"/>
      <c r="AF69" s="159"/>
    </row>
    <row r="70" spans="1:32" s="2" customFormat="1" ht="30">
      <c r="A70" s="163" t="s">
        <v>278</v>
      </c>
      <c r="B70" s="298">
        <v>5</v>
      </c>
      <c r="C70" s="298">
        <v>5</v>
      </c>
      <c r="D70" s="298">
        <v>113</v>
      </c>
      <c r="E70" s="298">
        <v>113</v>
      </c>
      <c r="F70" s="298"/>
      <c r="G70" s="298"/>
      <c r="H70" s="298"/>
      <c r="I70" s="298"/>
      <c r="J70" s="298"/>
      <c r="K70" s="298"/>
      <c r="L70" s="234"/>
      <c r="M70" s="234"/>
      <c r="N70" s="234">
        <v>113</v>
      </c>
      <c r="O70" s="234"/>
      <c r="P70" s="294"/>
      <c r="Q70" s="294"/>
      <c r="R70" s="294"/>
      <c r="S70" s="294"/>
      <c r="T70" s="248"/>
      <c r="U70" s="295"/>
      <c r="V70" s="295"/>
      <c r="W70" s="295"/>
      <c r="X70" s="295"/>
      <c r="Y70" s="248"/>
      <c r="Z70" s="248"/>
      <c r="AA70" s="247"/>
      <c r="AB70" s="247"/>
      <c r="AC70" s="247"/>
      <c r="AD70" s="247"/>
      <c r="AE70" s="247"/>
      <c r="AF70" s="247"/>
    </row>
    <row r="71" spans="1:32" s="2" customFormat="1" ht="30">
      <c r="A71" s="163" t="s">
        <v>279</v>
      </c>
      <c r="B71" s="298">
        <v>5</v>
      </c>
      <c r="C71" s="298">
        <v>5</v>
      </c>
      <c r="D71" s="298">
        <v>74</v>
      </c>
      <c r="E71" s="298">
        <v>74</v>
      </c>
      <c r="F71" s="298"/>
      <c r="G71" s="294"/>
      <c r="H71" s="294"/>
      <c r="I71" s="294"/>
      <c r="J71" s="294"/>
      <c r="K71" s="294"/>
      <c r="L71" s="234">
        <v>74</v>
      </c>
      <c r="M71" s="295"/>
      <c r="N71" s="295"/>
      <c r="O71" s="295"/>
      <c r="P71" s="294"/>
      <c r="Q71" s="294"/>
      <c r="R71" s="294"/>
      <c r="S71" s="294"/>
      <c r="T71" s="248"/>
      <c r="U71" s="295"/>
      <c r="V71" s="295"/>
      <c r="W71" s="295"/>
      <c r="X71" s="295"/>
      <c r="Y71" s="248"/>
      <c r="Z71" s="248"/>
      <c r="AA71" s="247"/>
      <c r="AB71" s="247"/>
      <c r="AC71" s="247"/>
      <c r="AD71" s="247"/>
      <c r="AE71" s="247"/>
      <c r="AF71" s="247"/>
    </row>
    <row r="72" spans="1:32" s="2" customFormat="1" ht="15">
      <c r="A72" s="163" t="s">
        <v>282</v>
      </c>
      <c r="B72" s="298">
        <v>4</v>
      </c>
      <c r="C72" s="298">
        <v>4</v>
      </c>
      <c r="D72" s="298">
        <v>365</v>
      </c>
      <c r="E72" s="298">
        <v>315</v>
      </c>
      <c r="F72" s="298"/>
      <c r="G72" s="298"/>
      <c r="H72" s="298"/>
      <c r="I72" s="298"/>
      <c r="J72" s="298"/>
      <c r="K72" s="298"/>
      <c r="L72" s="234"/>
      <c r="M72" s="234"/>
      <c r="N72" s="234"/>
      <c r="O72" s="234"/>
      <c r="P72" s="298"/>
      <c r="Q72" s="298"/>
      <c r="R72" s="298"/>
      <c r="S72" s="298"/>
      <c r="T72" s="159"/>
      <c r="U72" s="234">
        <v>315</v>
      </c>
      <c r="V72" s="234"/>
      <c r="W72" s="234"/>
      <c r="X72" s="295"/>
      <c r="Y72" s="248"/>
      <c r="Z72" s="248"/>
      <c r="AA72" s="154">
        <v>50</v>
      </c>
      <c r="AB72" s="247"/>
      <c r="AC72" s="247"/>
      <c r="AD72" s="247"/>
      <c r="AE72" s="247"/>
      <c r="AF72" s="247"/>
    </row>
    <row r="73" spans="1:32" s="2" customFormat="1" ht="90">
      <c r="A73" s="163" t="s">
        <v>314</v>
      </c>
      <c r="B73" s="294"/>
      <c r="C73" s="294"/>
      <c r="D73" s="294"/>
      <c r="E73" s="294"/>
      <c r="F73" s="298">
        <v>2</v>
      </c>
      <c r="G73" s="298">
        <v>600</v>
      </c>
      <c r="H73" s="298">
        <v>600</v>
      </c>
      <c r="I73" s="298">
        <v>1</v>
      </c>
      <c r="J73" s="298">
        <v>45</v>
      </c>
      <c r="K73" s="298">
        <v>45</v>
      </c>
      <c r="L73" s="295"/>
      <c r="M73" s="295"/>
      <c r="N73" s="295"/>
      <c r="O73" s="295"/>
      <c r="P73" s="294"/>
      <c r="Q73" s="294"/>
      <c r="R73" s="294"/>
      <c r="S73" s="294"/>
      <c r="T73" s="248"/>
      <c r="U73" s="295"/>
      <c r="V73" s="295"/>
      <c r="W73" s="295"/>
      <c r="X73" s="295"/>
      <c r="Y73" s="248"/>
      <c r="Z73" s="248"/>
      <c r="AA73" s="247"/>
      <c r="AB73" s="247"/>
      <c r="AC73" s="247"/>
      <c r="AD73" s="247"/>
      <c r="AE73" s="247"/>
      <c r="AF73" s="247"/>
    </row>
    <row r="74" spans="1:32" s="2" customFormat="1" ht="15" customHeight="1">
      <c r="A74" s="417" t="s">
        <v>223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9"/>
      <c r="L74" s="221"/>
      <c r="M74" s="221"/>
      <c r="N74" s="221"/>
      <c r="O74" s="221"/>
      <c r="P74" s="221"/>
      <c r="Q74" s="221"/>
      <c r="R74" s="221"/>
      <c r="S74" s="221"/>
      <c r="T74" s="159"/>
      <c r="U74" s="211"/>
      <c r="V74" s="211"/>
      <c r="W74" s="211"/>
      <c r="X74" s="211"/>
      <c r="Y74" s="159"/>
      <c r="Z74" s="159"/>
      <c r="AA74" s="154"/>
      <c r="AB74" s="154"/>
      <c r="AC74" s="154"/>
      <c r="AD74" s="154"/>
      <c r="AE74" s="154"/>
      <c r="AF74" s="154"/>
    </row>
    <row r="75" spans="1:32" s="2" customFormat="1" ht="15">
      <c r="A75" s="163" t="s">
        <v>290</v>
      </c>
      <c r="B75" s="298">
        <v>5</v>
      </c>
      <c r="C75" s="298">
        <v>5</v>
      </c>
      <c r="D75" s="298">
        <v>112</v>
      </c>
      <c r="E75" s="298">
        <v>112</v>
      </c>
      <c r="F75" s="298"/>
      <c r="G75" s="298"/>
      <c r="H75" s="298"/>
      <c r="I75" s="298">
        <v>3</v>
      </c>
      <c r="J75" s="298">
        <v>31</v>
      </c>
      <c r="K75" s="298">
        <v>31</v>
      </c>
      <c r="L75" s="234"/>
      <c r="M75" s="234">
        <v>112</v>
      </c>
      <c r="N75" s="234"/>
      <c r="O75" s="234"/>
      <c r="P75" s="154"/>
      <c r="Q75" s="154"/>
      <c r="R75" s="154"/>
      <c r="S75" s="154"/>
      <c r="T75" s="159"/>
      <c r="U75" s="159"/>
      <c r="V75" s="159"/>
      <c r="W75" s="159"/>
      <c r="X75" s="159"/>
      <c r="Y75" s="159"/>
      <c r="Z75" s="159"/>
      <c r="AA75" s="154"/>
      <c r="AB75" s="154"/>
      <c r="AC75" s="154"/>
      <c r="AD75" s="154"/>
      <c r="AE75" s="154"/>
      <c r="AF75" s="154"/>
    </row>
    <row r="76" spans="1:32" s="2" customFormat="1" ht="15">
      <c r="A76" s="162" t="s">
        <v>1</v>
      </c>
      <c r="B76" s="162">
        <f>SUM(B70:B75)</f>
        <v>19</v>
      </c>
      <c r="C76" s="162">
        <f>SUM(C70:C75)</f>
        <v>19</v>
      </c>
      <c r="D76" s="162">
        <f>SUM(D70:D75)</f>
        <v>664</v>
      </c>
      <c r="E76" s="162">
        <f>SUM(E70:E75)</f>
        <v>614</v>
      </c>
      <c r="F76" s="162">
        <f>SUM(F70:F75)</f>
        <v>2</v>
      </c>
      <c r="G76" s="162">
        <f>SUM(G70:G75)</f>
        <v>600</v>
      </c>
      <c r="H76" s="162">
        <f>SUM(H70:H75)</f>
        <v>600</v>
      </c>
      <c r="I76" s="162">
        <f>SUM(I70:I75)</f>
        <v>4</v>
      </c>
      <c r="J76" s="162">
        <f>SUM(J70:J75)</f>
        <v>76</v>
      </c>
      <c r="K76" s="162">
        <f>SUM(K70:K75)</f>
        <v>76</v>
      </c>
      <c r="L76" s="304">
        <f>SUM(L70:L75)</f>
        <v>74</v>
      </c>
      <c r="M76" s="304">
        <f>SUM(M70:M75)</f>
        <v>112</v>
      </c>
      <c r="N76" s="304">
        <f>SUM(N70:N75)</f>
        <v>113</v>
      </c>
      <c r="O76" s="304">
        <f>SUM(O70:O75)</f>
        <v>0</v>
      </c>
      <c r="P76" s="304">
        <f>SUM(P70:P75)</f>
        <v>0</v>
      </c>
      <c r="Q76" s="304">
        <f>SUM(Q70:Q75)</f>
        <v>0</v>
      </c>
      <c r="R76" s="304">
        <f>SUM(R70:R75)</f>
        <v>0</v>
      </c>
      <c r="S76" s="304">
        <f>SUM(S70:S75)</f>
        <v>0</v>
      </c>
      <c r="T76" s="304">
        <f>SUM(T70:T75)</f>
        <v>0</v>
      </c>
      <c r="U76" s="304">
        <f>SUM(U70:U75)</f>
        <v>315</v>
      </c>
      <c r="V76" s="304">
        <f>SUM(V70:V75)</f>
        <v>0</v>
      </c>
      <c r="W76" s="304">
        <f>SUM(W70:W75)</f>
        <v>0</v>
      </c>
      <c r="X76" s="304">
        <f>SUM(X70:X75)</f>
        <v>0</v>
      </c>
      <c r="Y76" s="304">
        <f>SUM(Y70:Y75)</f>
        <v>0</v>
      </c>
      <c r="Z76" s="304">
        <f>SUM(Z70:Z75)</f>
        <v>0</v>
      </c>
      <c r="AA76" s="304">
        <f>SUM(AA70:AA75)</f>
        <v>50</v>
      </c>
      <c r="AB76" s="304">
        <f>SUM(AB70:AB75)</f>
        <v>0</v>
      </c>
      <c r="AC76" s="304">
        <f>SUM(AC70:AC75)</f>
        <v>0</v>
      </c>
      <c r="AD76" s="304">
        <f>SUM(AD70:AD75)</f>
        <v>0</v>
      </c>
      <c r="AE76" s="304">
        <f>SUM(AE70:AE75)</f>
        <v>0</v>
      </c>
      <c r="AF76" s="304">
        <f>SUM(AF70:AF75)</f>
        <v>0</v>
      </c>
    </row>
    <row r="77" spans="1:32" s="2" customFormat="1" ht="15.75" customHeight="1">
      <c r="A77" s="420" t="s">
        <v>191</v>
      </c>
      <c r="B77" s="421"/>
      <c r="C77" s="421"/>
      <c r="D77" s="421"/>
      <c r="E77" s="421"/>
      <c r="F77" s="421"/>
      <c r="G77" s="421"/>
      <c r="H77" s="421"/>
      <c r="I77" s="421"/>
      <c r="J77" s="421"/>
      <c r="K77" s="422"/>
      <c r="L77" s="303"/>
      <c r="M77" s="303"/>
      <c r="N77" s="303"/>
      <c r="O77" s="303"/>
      <c r="P77" s="303"/>
      <c r="Q77" s="303"/>
      <c r="R77" s="303"/>
      <c r="S77" s="303"/>
      <c r="T77" s="159"/>
      <c r="U77" s="211"/>
      <c r="V77" s="211"/>
      <c r="W77" s="211"/>
      <c r="X77" s="211"/>
      <c r="Y77" s="159"/>
      <c r="Z77" s="159"/>
      <c r="AA77" s="154"/>
      <c r="AB77" s="154"/>
      <c r="AC77" s="154"/>
      <c r="AD77" s="154"/>
      <c r="AE77" s="154"/>
      <c r="AF77" s="154"/>
    </row>
    <row r="78" spans="1:32" s="2" customFormat="1" ht="15">
      <c r="A78" s="217" t="s">
        <v>88</v>
      </c>
      <c r="B78" s="298">
        <v>3</v>
      </c>
      <c r="C78" s="298">
        <v>3</v>
      </c>
      <c r="D78" s="298">
        <v>27</v>
      </c>
      <c r="E78" s="298">
        <v>10</v>
      </c>
      <c r="F78" s="298">
        <v>4</v>
      </c>
      <c r="G78" s="298">
        <v>107</v>
      </c>
      <c r="H78" s="298"/>
      <c r="I78" s="298">
        <v>1</v>
      </c>
      <c r="J78" s="298">
        <v>1</v>
      </c>
      <c r="K78" s="298"/>
      <c r="L78" s="159"/>
      <c r="M78" s="159"/>
      <c r="N78" s="159"/>
      <c r="O78" s="159">
        <v>5</v>
      </c>
      <c r="P78" s="247"/>
      <c r="Q78" s="247"/>
      <c r="R78" s="247"/>
      <c r="S78" s="247"/>
      <c r="T78" s="159">
        <v>12</v>
      </c>
      <c r="U78" s="248"/>
      <c r="V78" s="248"/>
      <c r="W78" s="248"/>
      <c r="X78" s="248"/>
      <c r="Y78" s="248"/>
      <c r="Z78" s="248"/>
      <c r="AA78" s="247"/>
      <c r="AB78" s="154">
        <v>10</v>
      </c>
      <c r="AC78" s="247"/>
      <c r="AD78" s="247"/>
      <c r="AE78" s="247"/>
      <c r="AF78" s="154"/>
    </row>
    <row r="79" spans="1:32" s="2" customFormat="1" ht="60">
      <c r="A79" s="163" t="s">
        <v>299</v>
      </c>
      <c r="B79" s="298">
        <v>1</v>
      </c>
      <c r="C79" s="298">
        <v>1</v>
      </c>
      <c r="D79" s="298">
        <v>18</v>
      </c>
      <c r="E79" s="298">
        <v>18</v>
      </c>
      <c r="F79" s="298"/>
      <c r="G79" s="298"/>
      <c r="H79" s="298"/>
      <c r="I79" s="298"/>
      <c r="J79" s="298"/>
      <c r="K79" s="298"/>
      <c r="L79" s="159"/>
      <c r="M79" s="159"/>
      <c r="N79" s="159"/>
      <c r="O79" s="159"/>
      <c r="P79" s="154"/>
      <c r="Q79" s="154"/>
      <c r="R79" s="154"/>
      <c r="S79" s="154"/>
      <c r="T79" s="159"/>
      <c r="U79" s="159"/>
      <c r="V79" s="159"/>
      <c r="W79" s="159">
        <v>18</v>
      </c>
      <c r="X79" s="159"/>
      <c r="Y79" s="248"/>
      <c r="Z79" s="248"/>
      <c r="AA79" s="247"/>
      <c r="AB79" s="247"/>
      <c r="AC79" s="247"/>
      <c r="AD79" s="247"/>
      <c r="AE79" s="247"/>
      <c r="AF79" s="154"/>
    </row>
    <row r="80" spans="1:32" s="2" customFormat="1" ht="45">
      <c r="A80" s="163" t="s">
        <v>301</v>
      </c>
      <c r="B80" s="298">
        <v>3</v>
      </c>
      <c r="C80" s="298">
        <v>2</v>
      </c>
      <c r="D80" s="298">
        <v>203</v>
      </c>
      <c r="E80" s="298">
        <v>203</v>
      </c>
      <c r="F80" s="298">
        <v>1</v>
      </c>
      <c r="G80" s="298">
        <v>56</v>
      </c>
      <c r="H80" s="298">
        <v>56</v>
      </c>
      <c r="I80" s="294"/>
      <c r="J80" s="294"/>
      <c r="K80" s="294"/>
      <c r="L80" s="248"/>
      <c r="M80" s="248"/>
      <c r="N80" s="248"/>
      <c r="O80" s="248"/>
      <c r="P80" s="247"/>
      <c r="Q80" s="247"/>
      <c r="R80" s="247"/>
      <c r="S80" s="247"/>
      <c r="T80" s="159">
        <v>203</v>
      </c>
      <c r="U80" s="248"/>
      <c r="V80" s="248"/>
      <c r="W80" s="248"/>
      <c r="X80" s="248"/>
      <c r="Y80" s="248"/>
      <c r="Z80" s="248"/>
      <c r="AA80" s="247"/>
      <c r="AB80" s="247"/>
      <c r="AC80" s="247"/>
      <c r="AD80" s="247"/>
      <c r="AE80" s="247"/>
      <c r="AF80" s="154"/>
    </row>
    <row r="81" spans="1:32" s="2" customFormat="1" ht="15">
      <c r="A81" s="192" t="s">
        <v>1</v>
      </c>
      <c r="B81" s="193">
        <f aca="true" t="shared" si="2" ref="B81:K81">SUM(B78:B80)</f>
        <v>7</v>
      </c>
      <c r="C81" s="193">
        <f t="shared" si="2"/>
        <v>6</v>
      </c>
      <c r="D81" s="193">
        <f t="shared" si="2"/>
        <v>248</v>
      </c>
      <c r="E81" s="193">
        <f t="shared" si="2"/>
        <v>231</v>
      </c>
      <c r="F81" s="193">
        <f t="shared" si="2"/>
        <v>5</v>
      </c>
      <c r="G81" s="193">
        <f t="shared" si="2"/>
        <v>163</v>
      </c>
      <c r="H81" s="193">
        <f t="shared" si="2"/>
        <v>56</v>
      </c>
      <c r="I81" s="193">
        <f t="shared" si="2"/>
        <v>1</v>
      </c>
      <c r="J81" s="193">
        <f t="shared" si="2"/>
        <v>1</v>
      </c>
      <c r="K81" s="193">
        <f t="shared" si="2"/>
        <v>0</v>
      </c>
      <c r="L81" s="305">
        <f>SUM(L78:L80)</f>
        <v>0</v>
      </c>
      <c r="M81" s="305">
        <f aca="true" t="shared" si="3" ref="M81:AF81">SUM(M78:M80)</f>
        <v>0</v>
      </c>
      <c r="N81" s="305">
        <f t="shared" si="3"/>
        <v>0</v>
      </c>
      <c r="O81" s="305">
        <f t="shared" si="3"/>
        <v>5</v>
      </c>
      <c r="P81" s="305">
        <f t="shared" si="3"/>
        <v>0</v>
      </c>
      <c r="Q81" s="305">
        <f t="shared" si="3"/>
        <v>0</v>
      </c>
      <c r="R81" s="305">
        <f t="shared" si="3"/>
        <v>0</v>
      </c>
      <c r="S81" s="305">
        <f t="shared" si="3"/>
        <v>0</v>
      </c>
      <c r="T81" s="305">
        <f t="shared" si="3"/>
        <v>215</v>
      </c>
      <c r="U81" s="305">
        <f t="shared" si="3"/>
        <v>0</v>
      </c>
      <c r="V81" s="305">
        <f t="shared" si="3"/>
        <v>0</v>
      </c>
      <c r="W81" s="305">
        <f t="shared" si="3"/>
        <v>18</v>
      </c>
      <c r="X81" s="305">
        <f t="shared" si="3"/>
        <v>0</v>
      </c>
      <c r="Y81" s="305">
        <f t="shared" si="3"/>
        <v>0</v>
      </c>
      <c r="Z81" s="305">
        <f t="shared" si="3"/>
        <v>0</v>
      </c>
      <c r="AA81" s="305">
        <f t="shared" si="3"/>
        <v>0</v>
      </c>
      <c r="AB81" s="305">
        <f t="shared" si="3"/>
        <v>10</v>
      </c>
      <c r="AC81" s="305">
        <f t="shared" si="3"/>
        <v>0</v>
      </c>
      <c r="AD81" s="305">
        <f t="shared" si="3"/>
        <v>0</v>
      </c>
      <c r="AE81" s="305">
        <f t="shared" si="3"/>
        <v>0</v>
      </c>
      <c r="AF81" s="305">
        <f t="shared" si="3"/>
        <v>0</v>
      </c>
    </row>
    <row r="82" spans="1:32" ht="15.75" customHeight="1">
      <c r="A82" s="406" t="s">
        <v>233</v>
      </c>
      <c r="B82" s="407"/>
      <c r="C82" s="407"/>
      <c r="D82" s="407"/>
      <c r="E82" s="407"/>
      <c r="F82" s="407"/>
      <c r="G82" s="407"/>
      <c r="H82" s="407"/>
      <c r="I82" s="407"/>
      <c r="J82" s="407"/>
      <c r="K82" s="408"/>
      <c r="L82" s="192"/>
      <c r="M82" s="192"/>
      <c r="N82" s="192"/>
      <c r="O82" s="192"/>
      <c r="P82" s="192"/>
      <c r="Q82" s="192"/>
      <c r="R82" s="192"/>
      <c r="S82" s="192"/>
      <c r="T82" s="170"/>
      <c r="U82" s="210"/>
      <c r="V82" s="210"/>
      <c r="W82" s="210"/>
      <c r="X82" s="210"/>
      <c r="Y82" s="170"/>
      <c r="Z82" s="170"/>
      <c r="AA82" s="34"/>
      <c r="AB82" s="34"/>
      <c r="AC82" s="34"/>
      <c r="AD82" s="34"/>
      <c r="AE82" s="34"/>
      <c r="AF82" s="34"/>
    </row>
    <row r="83" spans="1:32" s="2" customFormat="1" ht="30.75" customHeight="1">
      <c r="A83" s="157" t="s">
        <v>231</v>
      </c>
      <c r="B83" s="298">
        <v>2</v>
      </c>
      <c r="C83" s="298">
        <v>2</v>
      </c>
      <c r="D83" s="298">
        <v>30</v>
      </c>
      <c r="E83" s="298"/>
      <c r="F83" s="298"/>
      <c r="G83" s="298"/>
      <c r="H83" s="298"/>
      <c r="I83" s="298"/>
      <c r="J83" s="298"/>
      <c r="K83" s="298"/>
      <c r="L83" s="234"/>
      <c r="M83" s="234">
        <v>30</v>
      </c>
      <c r="N83" s="295"/>
      <c r="O83" s="295"/>
      <c r="P83" s="296"/>
      <c r="Q83" s="296"/>
      <c r="R83" s="289"/>
      <c r="S83" s="289"/>
      <c r="T83" s="249"/>
      <c r="U83" s="248"/>
      <c r="V83" s="248"/>
      <c r="W83" s="159"/>
      <c r="X83" s="159"/>
      <c r="Y83" s="170"/>
      <c r="Z83" s="170"/>
      <c r="AA83" s="34"/>
      <c r="AB83" s="34"/>
      <c r="AC83" s="34"/>
      <c r="AD83" s="34"/>
      <c r="AE83" s="34"/>
      <c r="AF83" s="34"/>
    </row>
    <row r="84" spans="1:32" s="145" customFormat="1" ht="15">
      <c r="A84" s="196" t="s">
        <v>1</v>
      </c>
      <c r="B84" s="168">
        <f aca="true" t="shared" si="4" ref="B84:K84">SUM(B83:B83)</f>
        <v>2</v>
      </c>
      <c r="C84" s="168">
        <f t="shared" si="4"/>
        <v>2</v>
      </c>
      <c r="D84" s="168">
        <f t="shared" si="4"/>
        <v>30</v>
      </c>
      <c r="E84" s="168">
        <f t="shared" si="4"/>
        <v>0</v>
      </c>
      <c r="F84" s="168">
        <f t="shared" si="4"/>
        <v>0</v>
      </c>
      <c r="G84" s="168">
        <f t="shared" si="4"/>
        <v>0</v>
      </c>
      <c r="H84" s="168">
        <f t="shared" si="4"/>
        <v>0</v>
      </c>
      <c r="I84" s="168">
        <f t="shared" si="4"/>
        <v>0</v>
      </c>
      <c r="J84" s="168">
        <f t="shared" si="4"/>
        <v>0</v>
      </c>
      <c r="K84" s="168">
        <f t="shared" si="4"/>
        <v>0</v>
      </c>
      <c r="L84" s="168">
        <f>SUM(L83:L83)</f>
        <v>0</v>
      </c>
      <c r="M84" s="168">
        <f aca="true" t="shared" si="5" ref="M84:AF84">SUM(M83:M83)</f>
        <v>30</v>
      </c>
      <c r="N84" s="168">
        <f t="shared" si="5"/>
        <v>0</v>
      </c>
      <c r="O84" s="168">
        <f t="shared" si="5"/>
        <v>0</v>
      </c>
      <c r="P84" s="168">
        <f t="shared" si="5"/>
        <v>0</v>
      </c>
      <c r="Q84" s="168">
        <f t="shared" si="5"/>
        <v>0</v>
      </c>
      <c r="R84" s="168">
        <f t="shared" si="5"/>
        <v>0</v>
      </c>
      <c r="S84" s="168">
        <f t="shared" si="5"/>
        <v>0</v>
      </c>
      <c r="T84" s="168">
        <f t="shared" si="5"/>
        <v>0</v>
      </c>
      <c r="U84" s="168">
        <f t="shared" si="5"/>
        <v>0</v>
      </c>
      <c r="V84" s="168">
        <f t="shared" si="5"/>
        <v>0</v>
      </c>
      <c r="W84" s="168">
        <f t="shared" si="5"/>
        <v>0</v>
      </c>
      <c r="X84" s="168">
        <f t="shared" si="5"/>
        <v>0</v>
      </c>
      <c r="Y84" s="168">
        <f t="shared" si="5"/>
        <v>0</v>
      </c>
      <c r="Z84" s="168">
        <f t="shared" si="5"/>
        <v>0</v>
      </c>
      <c r="AA84" s="168">
        <f t="shared" si="5"/>
        <v>0</v>
      </c>
      <c r="AB84" s="168">
        <f t="shared" si="5"/>
        <v>0</v>
      </c>
      <c r="AC84" s="168">
        <f t="shared" si="5"/>
        <v>0</v>
      </c>
      <c r="AD84" s="168">
        <f t="shared" si="5"/>
        <v>0</v>
      </c>
      <c r="AE84" s="168">
        <f t="shared" si="5"/>
        <v>0</v>
      </c>
      <c r="AF84" s="168">
        <f t="shared" si="5"/>
        <v>0</v>
      </c>
    </row>
    <row r="85" spans="1:32" s="2" customFormat="1" ht="15">
      <c r="A85" s="409" t="s">
        <v>118</v>
      </c>
      <c r="B85" s="410"/>
      <c r="C85" s="410"/>
      <c r="D85" s="410"/>
      <c r="E85" s="410"/>
      <c r="F85" s="410"/>
      <c r="G85" s="410"/>
      <c r="H85" s="410"/>
      <c r="I85" s="410"/>
      <c r="J85" s="410"/>
      <c r="K85" s="411"/>
      <c r="L85" s="254"/>
      <c r="M85" s="254"/>
      <c r="N85" s="254"/>
      <c r="O85" s="254"/>
      <c r="P85" s="254"/>
      <c r="Q85" s="254"/>
      <c r="R85" s="254"/>
      <c r="S85" s="254"/>
      <c r="T85" s="170"/>
      <c r="U85" s="220"/>
      <c r="V85" s="220"/>
      <c r="W85" s="220"/>
      <c r="X85" s="220"/>
      <c r="Y85" s="170"/>
      <c r="Z85" s="170"/>
      <c r="AA85" s="34"/>
      <c r="AB85" s="34"/>
      <c r="AC85" s="34"/>
      <c r="AD85" s="34"/>
      <c r="AE85" s="34"/>
      <c r="AF85" s="34"/>
    </row>
    <row r="86" spans="1:32" s="2" customFormat="1" ht="15">
      <c r="A86" s="194" t="s">
        <v>288</v>
      </c>
      <c r="B86" s="155">
        <v>2</v>
      </c>
      <c r="C86" s="155">
        <v>2</v>
      </c>
      <c r="D86" s="155">
        <v>34</v>
      </c>
      <c r="E86" s="155">
        <v>12</v>
      </c>
      <c r="F86" s="289"/>
      <c r="G86" s="289"/>
      <c r="H86" s="289"/>
      <c r="I86" s="289"/>
      <c r="J86" s="289"/>
      <c r="K86" s="289"/>
      <c r="L86" s="248"/>
      <c r="M86" s="248"/>
      <c r="N86" s="248"/>
      <c r="O86" s="248"/>
      <c r="P86" s="289"/>
      <c r="Q86" s="155">
        <v>22</v>
      </c>
      <c r="R86" s="155">
        <v>12</v>
      </c>
      <c r="S86" s="289"/>
      <c r="T86" s="249"/>
      <c r="U86" s="249"/>
      <c r="V86" s="249"/>
      <c r="W86" s="249"/>
      <c r="X86" s="249"/>
      <c r="Y86" s="249"/>
      <c r="Z86" s="249"/>
      <c r="AA86" s="292"/>
      <c r="AB86" s="292"/>
      <c r="AC86" s="292"/>
      <c r="AD86" s="292"/>
      <c r="AE86" s="34"/>
      <c r="AF86" s="34"/>
    </row>
    <row r="87" spans="1:32" s="2" customFormat="1" ht="48" customHeight="1">
      <c r="A87" s="157" t="s">
        <v>298</v>
      </c>
      <c r="B87" s="182"/>
      <c r="C87" s="182"/>
      <c r="D87" s="182"/>
      <c r="E87" s="182"/>
      <c r="F87" s="182"/>
      <c r="G87" s="182"/>
      <c r="H87" s="182"/>
      <c r="I87" s="182">
        <v>1</v>
      </c>
      <c r="J87" s="182">
        <v>9</v>
      </c>
      <c r="K87" s="182">
        <v>9</v>
      </c>
      <c r="L87" s="183"/>
      <c r="M87" s="183"/>
      <c r="N87" s="183"/>
      <c r="O87" s="183"/>
      <c r="P87" s="155"/>
      <c r="Q87" s="155"/>
      <c r="R87" s="155"/>
      <c r="S87" s="155"/>
      <c r="T87" s="170"/>
      <c r="U87" s="170"/>
      <c r="V87" s="170"/>
      <c r="W87" s="170"/>
      <c r="X87" s="170"/>
      <c r="Y87" s="170"/>
      <c r="Z87" s="170"/>
      <c r="AA87" s="34"/>
      <c r="AB87" s="34"/>
      <c r="AC87" s="34"/>
      <c r="AD87" s="34"/>
      <c r="AE87" s="34"/>
      <c r="AF87" s="34"/>
    </row>
    <row r="88" spans="1:32" s="72" customFormat="1" ht="15">
      <c r="A88" s="168" t="s">
        <v>1</v>
      </c>
      <c r="B88" s="195">
        <f>SUM(B86:B87)</f>
        <v>2</v>
      </c>
      <c r="C88" s="195">
        <f aca="true" t="shared" si="6" ref="C88:K88">SUM(C86:C87)</f>
        <v>2</v>
      </c>
      <c r="D88" s="195">
        <f t="shared" si="6"/>
        <v>34</v>
      </c>
      <c r="E88" s="195">
        <f t="shared" si="6"/>
        <v>12</v>
      </c>
      <c r="F88" s="195">
        <f t="shared" si="6"/>
        <v>0</v>
      </c>
      <c r="G88" s="195">
        <f t="shared" si="6"/>
        <v>0</v>
      </c>
      <c r="H88" s="195">
        <f t="shared" si="6"/>
        <v>0</v>
      </c>
      <c r="I88" s="195">
        <f t="shared" si="6"/>
        <v>1</v>
      </c>
      <c r="J88" s="195">
        <f t="shared" si="6"/>
        <v>9</v>
      </c>
      <c r="K88" s="195">
        <f t="shared" si="6"/>
        <v>9</v>
      </c>
      <c r="L88" s="195">
        <f>SUM(L86:L87)</f>
        <v>0</v>
      </c>
      <c r="M88" s="195">
        <f aca="true" t="shared" si="7" ref="M88:AF88">SUM(M86:M87)</f>
        <v>0</v>
      </c>
      <c r="N88" s="195">
        <f t="shared" si="7"/>
        <v>0</v>
      </c>
      <c r="O88" s="195">
        <f t="shared" si="7"/>
        <v>0</v>
      </c>
      <c r="P88" s="195">
        <f t="shared" si="7"/>
        <v>0</v>
      </c>
      <c r="Q88" s="195">
        <f t="shared" si="7"/>
        <v>22</v>
      </c>
      <c r="R88" s="195">
        <f t="shared" si="7"/>
        <v>12</v>
      </c>
      <c r="S88" s="195">
        <f t="shared" si="7"/>
        <v>0</v>
      </c>
      <c r="T88" s="195">
        <f t="shared" si="7"/>
        <v>0</v>
      </c>
      <c r="U88" s="195">
        <f t="shared" si="7"/>
        <v>0</v>
      </c>
      <c r="V88" s="195">
        <f t="shared" si="7"/>
        <v>0</v>
      </c>
      <c r="W88" s="195">
        <f t="shared" si="7"/>
        <v>0</v>
      </c>
      <c r="X88" s="195">
        <f t="shared" si="7"/>
        <v>0</v>
      </c>
      <c r="Y88" s="195">
        <f t="shared" si="7"/>
        <v>0</v>
      </c>
      <c r="Z88" s="195">
        <f t="shared" si="7"/>
        <v>0</v>
      </c>
      <c r="AA88" s="195">
        <f t="shared" si="7"/>
        <v>0</v>
      </c>
      <c r="AB88" s="195">
        <f t="shared" si="7"/>
        <v>0</v>
      </c>
      <c r="AC88" s="195">
        <f t="shared" si="7"/>
        <v>0</v>
      </c>
      <c r="AD88" s="195">
        <f t="shared" si="7"/>
        <v>0</v>
      </c>
      <c r="AE88" s="195">
        <f t="shared" si="7"/>
        <v>0</v>
      </c>
      <c r="AF88" s="195">
        <f t="shared" si="7"/>
        <v>0</v>
      </c>
    </row>
    <row r="89" spans="1:32" ht="15">
      <c r="A89" s="400" t="s">
        <v>234</v>
      </c>
      <c r="B89" s="400"/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170"/>
      <c r="U89" s="210"/>
      <c r="V89" s="210"/>
      <c r="W89" s="210"/>
      <c r="X89" s="210"/>
      <c r="Y89" s="170"/>
      <c r="Z89" s="170"/>
      <c r="AA89" s="34"/>
      <c r="AB89" s="34"/>
      <c r="AC89" s="34"/>
      <c r="AD89" s="34"/>
      <c r="AE89" s="34"/>
      <c r="AF89" s="34"/>
    </row>
    <row r="90" spans="1:32" s="86" customFormat="1" ht="48" customHeight="1">
      <c r="A90" s="160" t="s">
        <v>294</v>
      </c>
      <c r="B90" s="155">
        <v>1</v>
      </c>
      <c r="C90" s="155">
        <v>1</v>
      </c>
      <c r="D90" s="155">
        <v>38</v>
      </c>
      <c r="E90" s="158"/>
      <c r="F90" s="155"/>
      <c r="G90" s="155"/>
      <c r="H90" s="155"/>
      <c r="I90" s="155"/>
      <c r="J90" s="155"/>
      <c r="K90" s="155"/>
      <c r="L90" s="159"/>
      <c r="M90" s="159"/>
      <c r="N90" s="159"/>
      <c r="O90" s="159"/>
      <c r="P90" s="155"/>
      <c r="Q90" s="155"/>
      <c r="R90" s="155"/>
      <c r="S90" s="155"/>
      <c r="T90" s="159"/>
      <c r="U90" s="159"/>
      <c r="V90" s="159"/>
      <c r="W90" s="159"/>
      <c r="X90" s="159"/>
      <c r="Y90" s="159"/>
      <c r="Z90" s="159"/>
      <c r="AA90" s="155"/>
      <c r="AB90" s="155"/>
      <c r="AC90" s="155"/>
      <c r="AD90" s="155"/>
      <c r="AE90" s="155">
        <v>38</v>
      </c>
      <c r="AF90" s="155"/>
    </row>
    <row r="91" spans="1:32" s="86" customFormat="1" ht="60" customHeight="1">
      <c r="A91" s="160" t="s">
        <v>292</v>
      </c>
      <c r="B91" s="289"/>
      <c r="C91" s="289"/>
      <c r="D91" s="289"/>
      <c r="E91" s="293"/>
      <c r="F91" s="289"/>
      <c r="G91" s="289"/>
      <c r="H91" s="289"/>
      <c r="I91" s="155">
        <v>4</v>
      </c>
      <c r="J91" s="155">
        <v>58</v>
      </c>
      <c r="K91" s="155"/>
      <c r="L91" s="248"/>
      <c r="M91" s="248"/>
      <c r="N91" s="248"/>
      <c r="O91" s="248"/>
      <c r="P91" s="289"/>
      <c r="Q91" s="289"/>
      <c r="R91" s="289"/>
      <c r="S91" s="289"/>
      <c r="T91" s="248"/>
      <c r="U91" s="248"/>
      <c r="V91" s="248"/>
      <c r="W91" s="248"/>
      <c r="X91" s="248"/>
      <c r="Y91" s="248"/>
      <c r="Z91" s="248"/>
      <c r="AA91" s="289"/>
      <c r="AB91" s="289"/>
      <c r="AC91" s="289"/>
      <c r="AD91" s="289"/>
      <c r="AE91" s="289"/>
      <c r="AF91" s="289"/>
    </row>
    <row r="92" spans="1:32" s="86" customFormat="1" ht="45">
      <c r="A92" s="160" t="s">
        <v>313</v>
      </c>
      <c r="B92" s="155">
        <v>1</v>
      </c>
      <c r="C92" s="155">
        <v>1</v>
      </c>
      <c r="D92" s="155">
        <v>22</v>
      </c>
      <c r="E92" s="158"/>
      <c r="F92" s="155"/>
      <c r="G92" s="155"/>
      <c r="H92" s="155"/>
      <c r="I92" s="155"/>
      <c r="J92" s="155"/>
      <c r="K92" s="155"/>
      <c r="L92" s="159"/>
      <c r="M92" s="159"/>
      <c r="N92" s="159"/>
      <c r="O92" s="159">
        <v>22</v>
      </c>
      <c r="P92" s="289"/>
      <c r="Q92" s="289"/>
      <c r="R92" s="289"/>
      <c r="S92" s="289"/>
      <c r="T92" s="248"/>
      <c r="U92" s="248"/>
      <c r="V92" s="248"/>
      <c r="W92" s="248"/>
      <c r="X92" s="248"/>
      <c r="Y92" s="248"/>
      <c r="Z92" s="248"/>
      <c r="AA92" s="289"/>
      <c r="AB92" s="289"/>
      <c r="AC92" s="289"/>
      <c r="AD92" s="289"/>
      <c r="AE92" s="289"/>
      <c r="AF92" s="289"/>
    </row>
    <row r="93" spans="1:32" s="86" customFormat="1" ht="46.5" customHeight="1">
      <c r="A93" s="160" t="s">
        <v>329</v>
      </c>
      <c r="B93" s="155">
        <v>1</v>
      </c>
      <c r="C93" s="155">
        <v>1</v>
      </c>
      <c r="D93" s="155">
        <v>42</v>
      </c>
      <c r="E93" s="293"/>
      <c r="F93" s="289"/>
      <c r="G93" s="289"/>
      <c r="H93" s="289"/>
      <c r="I93" s="155"/>
      <c r="J93" s="155"/>
      <c r="K93" s="155"/>
      <c r="L93" s="248"/>
      <c r="M93" s="248"/>
      <c r="N93" s="248"/>
      <c r="O93" s="248"/>
      <c r="P93" s="289"/>
      <c r="Q93" s="289"/>
      <c r="R93" s="289"/>
      <c r="S93" s="289"/>
      <c r="T93" s="248"/>
      <c r="U93" s="248"/>
      <c r="V93" s="248"/>
      <c r="W93" s="248"/>
      <c r="X93" s="248"/>
      <c r="Y93" s="248"/>
      <c r="Z93" s="248"/>
      <c r="AA93" s="289"/>
      <c r="AB93" s="289"/>
      <c r="AC93" s="289"/>
      <c r="AD93" s="289"/>
      <c r="AE93" s="289"/>
      <c r="AF93" s="155">
        <v>42</v>
      </c>
    </row>
    <row r="94" spans="1:32" s="86" customFormat="1" ht="75">
      <c r="A94" s="160" t="s">
        <v>306</v>
      </c>
      <c r="B94" s="155">
        <v>1</v>
      </c>
      <c r="C94" s="155">
        <v>1</v>
      </c>
      <c r="D94" s="155">
        <v>14</v>
      </c>
      <c r="E94" s="158"/>
      <c r="F94" s="155"/>
      <c r="G94" s="155"/>
      <c r="H94" s="155"/>
      <c r="I94" s="155"/>
      <c r="J94" s="155"/>
      <c r="K94" s="155"/>
      <c r="L94" s="159"/>
      <c r="M94" s="159"/>
      <c r="N94" s="159"/>
      <c r="O94" s="159"/>
      <c r="P94" s="155"/>
      <c r="Q94" s="155"/>
      <c r="R94" s="155"/>
      <c r="S94" s="155"/>
      <c r="T94" s="159"/>
      <c r="U94" s="159"/>
      <c r="V94" s="159"/>
      <c r="W94" s="159"/>
      <c r="X94" s="159"/>
      <c r="Y94" s="159"/>
      <c r="Z94" s="159"/>
      <c r="AA94" s="155"/>
      <c r="AB94" s="155"/>
      <c r="AC94" s="155"/>
      <c r="AD94" s="155">
        <v>14</v>
      </c>
      <c r="AE94" s="289"/>
      <c r="AF94" s="289"/>
    </row>
    <row r="95" spans="1:32" s="86" customFormat="1" ht="60">
      <c r="A95" s="160" t="s">
        <v>330</v>
      </c>
      <c r="B95" s="155">
        <v>2</v>
      </c>
      <c r="C95" s="155">
        <v>2</v>
      </c>
      <c r="D95" s="155">
        <v>40</v>
      </c>
      <c r="E95" s="158"/>
      <c r="F95" s="155"/>
      <c r="G95" s="155"/>
      <c r="H95" s="155"/>
      <c r="I95" s="155"/>
      <c r="J95" s="155"/>
      <c r="K95" s="155"/>
      <c r="L95" s="159"/>
      <c r="M95" s="159"/>
      <c r="N95" s="159"/>
      <c r="O95" s="159"/>
      <c r="P95" s="155"/>
      <c r="Q95" s="155"/>
      <c r="R95" s="155"/>
      <c r="S95" s="155"/>
      <c r="T95" s="159"/>
      <c r="U95" s="159"/>
      <c r="V95" s="159">
        <v>40</v>
      </c>
      <c r="W95" s="159"/>
      <c r="X95" s="159"/>
      <c r="Y95" s="159"/>
      <c r="Z95" s="159"/>
      <c r="AA95" s="155"/>
      <c r="AB95" s="155"/>
      <c r="AC95" s="155"/>
      <c r="AD95" s="155"/>
      <c r="AE95" s="289"/>
      <c r="AF95" s="289"/>
    </row>
    <row r="96" spans="1:32" s="86" customFormat="1" ht="15">
      <c r="A96" s="196" t="s">
        <v>1</v>
      </c>
      <c r="B96" s="156">
        <f>SUM(B90:B95)</f>
        <v>6</v>
      </c>
      <c r="C96" s="156">
        <f aca="true" t="shared" si="8" ref="C96:AF96">SUM(C90:C95)</f>
        <v>6</v>
      </c>
      <c r="D96" s="156">
        <f t="shared" si="8"/>
        <v>156</v>
      </c>
      <c r="E96" s="156">
        <f t="shared" si="8"/>
        <v>0</v>
      </c>
      <c r="F96" s="156">
        <f t="shared" si="8"/>
        <v>0</v>
      </c>
      <c r="G96" s="156">
        <f t="shared" si="8"/>
        <v>0</v>
      </c>
      <c r="H96" s="156">
        <f t="shared" si="8"/>
        <v>0</v>
      </c>
      <c r="I96" s="156">
        <f t="shared" si="8"/>
        <v>4</v>
      </c>
      <c r="J96" s="156">
        <f t="shared" si="8"/>
        <v>58</v>
      </c>
      <c r="K96" s="156">
        <f t="shared" si="8"/>
        <v>0</v>
      </c>
      <c r="L96" s="156">
        <f t="shared" si="8"/>
        <v>0</v>
      </c>
      <c r="M96" s="156">
        <f t="shared" si="8"/>
        <v>0</v>
      </c>
      <c r="N96" s="156">
        <f t="shared" si="8"/>
        <v>0</v>
      </c>
      <c r="O96" s="156">
        <f t="shared" si="8"/>
        <v>22</v>
      </c>
      <c r="P96" s="156">
        <f t="shared" si="8"/>
        <v>0</v>
      </c>
      <c r="Q96" s="156">
        <f t="shared" si="8"/>
        <v>0</v>
      </c>
      <c r="R96" s="156">
        <f t="shared" si="8"/>
        <v>0</v>
      </c>
      <c r="S96" s="156">
        <f t="shared" si="8"/>
        <v>0</v>
      </c>
      <c r="T96" s="156">
        <f t="shared" si="8"/>
        <v>0</v>
      </c>
      <c r="U96" s="156">
        <f t="shared" si="8"/>
        <v>0</v>
      </c>
      <c r="V96" s="156">
        <f t="shared" si="8"/>
        <v>40</v>
      </c>
      <c r="W96" s="156">
        <f t="shared" si="8"/>
        <v>0</v>
      </c>
      <c r="X96" s="156">
        <f t="shared" si="8"/>
        <v>0</v>
      </c>
      <c r="Y96" s="156">
        <f t="shared" si="8"/>
        <v>0</v>
      </c>
      <c r="Z96" s="156">
        <f t="shared" si="8"/>
        <v>0</v>
      </c>
      <c r="AA96" s="156">
        <f t="shared" si="8"/>
        <v>0</v>
      </c>
      <c r="AB96" s="156">
        <f t="shared" si="8"/>
        <v>0</v>
      </c>
      <c r="AC96" s="156">
        <f t="shared" si="8"/>
        <v>0</v>
      </c>
      <c r="AD96" s="156">
        <f t="shared" si="8"/>
        <v>14</v>
      </c>
      <c r="AE96" s="156">
        <f t="shared" si="8"/>
        <v>38</v>
      </c>
      <c r="AF96" s="156">
        <f t="shared" si="8"/>
        <v>42</v>
      </c>
    </row>
    <row r="97" spans="1:32" s="72" customFormat="1" ht="15">
      <c r="A97" s="192" t="s">
        <v>338</v>
      </c>
      <c r="B97" s="168">
        <f>B96+B88+B84+B81+B76+B68</f>
        <v>200</v>
      </c>
      <c r="C97" s="168">
        <f>C96+C88+C84+C81+C76+C68</f>
        <v>139</v>
      </c>
      <c r="D97" s="168">
        <f>D96+D88+D84+D81+D76+D68</f>
        <v>5537</v>
      </c>
      <c r="E97" s="168">
        <f>E96+E88+E84+E81+E76+E68</f>
        <v>2627</v>
      </c>
      <c r="F97" s="168">
        <f>F96+F88+F84+F81+F76+F68</f>
        <v>150</v>
      </c>
      <c r="G97" s="168">
        <f>G96+G88+G84+G81+G76+G68</f>
        <v>4691</v>
      </c>
      <c r="H97" s="168">
        <f>H96+H88+H84+H81+H76+H68</f>
        <v>656</v>
      </c>
      <c r="I97" s="168">
        <f>I96+I88+I84+I81+I76+I68</f>
        <v>41</v>
      </c>
      <c r="J97" s="168">
        <f>J96+J88+J84+J81+J76+J68</f>
        <v>570</v>
      </c>
      <c r="K97" s="168">
        <f>K96+K88+K84+K81+K76+K68</f>
        <v>142</v>
      </c>
      <c r="L97" s="168">
        <f>L96+L88+L84+L81+L76+L68</f>
        <v>330</v>
      </c>
      <c r="M97" s="168">
        <f>M96+M88+M84+M81+M76+M68</f>
        <v>217</v>
      </c>
      <c r="N97" s="168">
        <f>N96+N88+N84+N81+N76+N68</f>
        <v>113</v>
      </c>
      <c r="O97" s="168">
        <f>O96+O88+O84+O81+O76+O68</f>
        <v>208</v>
      </c>
      <c r="P97" s="168">
        <f>P96+P88+P84+P81+P76+P68</f>
        <v>273</v>
      </c>
      <c r="Q97" s="168">
        <f>Q96+Q88+Q84+Q81+Q76+Q68</f>
        <v>201</v>
      </c>
      <c r="R97" s="168">
        <f>R96+R88+R84+R81+R76+R68</f>
        <v>40</v>
      </c>
      <c r="S97" s="168">
        <f>S96+S88+S84+S81+S76+S68</f>
        <v>14</v>
      </c>
      <c r="T97" s="168">
        <f>T96+T88+T84+T81+T76+T68</f>
        <v>1958</v>
      </c>
      <c r="U97" s="168">
        <f>U96+U88+U84+U81+U76+U68</f>
        <v>315</v>
      </c>
      <c r="V97" s="168">
        <f>V96+V88+V84+V81+V76+V68</f>
        <v>57</v>
      </c>
      <c r="W97" s="168">
        <f>W96+W88+W84+W81+W76+W68</f>
        <v>18</v>
      </c>
      <c r="X97" s="168">
        <f>X96+X88+X84+X81+X76+X68</f>
        <v>13</v>
      </c>
      <c r="Y97" s="168">
        <f>Y96+Y88+Y84+Y81+Y76+Y68</f>
        <v>48</v>
      </c>
      <c r="Z97" s="168">
        <f>Z96+Z88+Z84+Z81+Z76+Z68</f>
        <v>198</v>
      </c>
      <c r="AA97" s="168">
        <f>AA96+AA88+AA84+AA81+AA76+AA68</f>
        <v>154</v>
      </c>
      <c r="AB97" s="168">
        <f>AB96+AB88+AB84+AB81+AB76+AB68</f>
        <v>1189</v>
      </c>
      <c r="AC97" s="168">
        <f>AC96+AC88+AC84+AC81+AC76+AC68</f>
        <v>97</v>
      </c>
      <c r="AD97" s="168">
        <f>AD96+AD88+AD84+AD81+AD76+AD68</f>
        <v>14</v>
      </c>
      <c r="AE97" s="168">
        <f>AE96+AE88+AE84+AE81+AE76+AE68</f>
        <v>38</v>
      </c>
      <c r="AF97" s="168">
        <f>AF96+AF88+AF84+AF81+AF76+AF68</f>
        <v>42</v>
      </c>
    </row>
    <row r="98" spans="1:32" s="2" customFormat="1" ht="18" customHeight="1">
      <c r="A98" s="405" t="s">
        <v>254</v>
      </c>
      <c r="B98" s="405"/>
      <c r="C98" s="405"/>
      <c r="D98" s="405"/>
      <c r="E98" s="405"/>
      <c r="F98" s="405"/>
      <c r="G98" s="405"/>
      <c r="H98" s="405"/>
      <c r="I98" s="405"/>
      <c r="J98" s="405"/>
      <c r="K98" s="405"/>
      <c r="L98" s="176">
        <f>L97*L3</f>
        <v>7920</v>
      </c>
      <c r="M98" s="176">
        <f>M97*M3</f>
        <v>5642</v>
      </c>
      <c r="N98" s="176">
        <f>N97*N3</f>
        <v>3164</v>
      </c>
      <c r="O98" s="176">
        <f>O97*O3</f>
        <v>6240</v>
      </c>
      <c r="P98" s="176">
        <f>P97*P3</f>
        <v>8463</v>
      </c>
      <c r="Q98" s="176">
        <f>Q97*Q3</f>
        <v>6432</v>
      </c>
      <c r="R98" s="176">
        <f>R97*R3</f>
        <v>1360</v>
      </c>
      <c r="S98" s="176">
        <f>S97*S3</f>
        <v>490</v>
      </c>
      <c r="T98" s="176">
        <f>T97*T3</f>
        <v>70488</v>
      </c>
      <c r="U98" s="176">
        <f>U97*U3</f>
        <v>11655</v>
      </c>
      <c r="V98" s="176">
        <f>V97*V3</f>
        <v>2166</v>
      </c>
      <c r="W98" s="176">
        <f>W97*W3</f>
        <v>720</v>
      </c>
      <c r="X98" s="176">
        <f>X97*X3</f>
        <v>546</v>
      </c>
      <c r="Y98" s="176">
        <f>Y97*Y3</f>
        <v>2064</v>
      </c>
      <c r="Z98" s="176">
        <f>Z97*Z3</f>
        <v>8712</v>
      </c>
      <c r="AA98" s="176">
        <f>AA97*AA3</f>
        <v>7084</v>
      </c>
      <c r="AB98" s="176">
        <f>AB97*AB3</f>
        <v>57072</v>
      </c>
      <c r="AC98" s="176">
        <f>AC97*AC3</f>
        <v>5432</v>
      </c>
      <c r="AD98" s="176">
        <f>AD97*AD3</f>
        <v>952</v>
      </c>
      <c r="AE98" s="176">
        <f>AE97*AE3</f>
        <v>2736</v>
      </c>
      <c r="AF98" s="176">
        <f>AF97*AF3</f>
        <v>4536</v>
      </c>
    </row>
    <row r="99" spans="1:32" s="2" customFormat="1" ht="17.25" customHeight="1">
      <c r="A99" s="386" t="s">
        <v>307</v>
      </c>
      <c r="B99" s="386"/>
      <c r="C99" s="386"/>
      <c r="D99" s="386"/>
      <c r="E99" s="386"/>
      <c r="F99" s="386"/>
      <c r="G99" s="386"/>
      <c r="H99" s="386"/>
      <c r="I99" s="386"/>
      <c r="J99" s="386"/>
      <c r="K99" s="168">
        <v>103960</v>
      </c>
      <c r="L99" s="385">
        <f>SUM(L98:AF98)-L101</f>
        <v>105318</v>
      </c>
      <c r="M99" s="385"/>
      <c r="N99" s="385"/>
      <c r="O99" s="385"/>
      <c r="P99" s="385"/>
      <c r="Q99" s="385"/>
      <c r="R99" s="385"/>
      <c r="S99" s="385"/>
      <c r="T99" s="395">
        <f>L99+L101</f>
        <v>213874</v>
      </c>
      <c r="U99" s="395"/>
      <c r="V99" s="395"/>
      <c r="W99" s="395"/>
      <c r="X99" s="395"/>
      <c r="Y99" s="395"/>
      <c r="Z99" s="395"/>
      <c r="AA99" s="395"/>
      <c r="AB99" s="396">
        <f>T99/(K99+K101)</f>
        <v>1.020644434687995</v>
      </c>
      <c r="AC99" s="396"/>
      <c r="AD99" s="396"/>
      <c r="AE99" s="396"/>
      <c r="AF99" s="396"/>
    </row>
    <row r="100" spans="1:32" s="2" customFormat="1" ht="18" customHeight="1">
      <c r="A100" s="398" t="s">
        <v>308</v>
      </c>
      <c r="B100" s="398"/>
      <c r="C100" s="398"/>
      <c r="D100" s="398"/>
      <c r="E100" s="398"/>
      <c r="F100" s="398"/>
      <c r="G100" s="398"/>
      <c r="H100" s="398"/>
      <c r="I100" s="398"/>
      <c r="J100" s="398"/>
      <c r="K100" s="218"/>
      <c r="L100" s="397">
        <f>L99/K99</f>
        <v>1.013062716429396</v>
      </c>
      <c r="M100" s="397"/>
      <c r="N100" s="397"/>
      <c r="O100" s="397"/>
      <c r="P100" s="397"/>
      <c r="Q100" s="397"/>
      <c r="R100" s="397"/>
      <c r="S100" s="397"/>
      <c r="T100" s="395"/>
      <c r="U100" s="395"/>
      <c r="V100" s="395"/>
      <c r="W100" s="395"/>
      <c r="X100" s="395"/>
      <c r="Y100" s="395"/>
      <c r="Z100" s="395"/>
      <c r="AA100" s="395"/>
      <c r="AB100" s="396"/>
      <c r="AC100" s="396"/>
      <c r="AD100" s="396"/>
      <c r="AE100" s="396"/>
      <c r="AF100" s="396"/>
    </row>
    <row r="101" spans="1:32" s="2" customFormat="1" ht="18" customHeight="1">
      <c r="A101" s="386" t="s">
        <v>309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168">
        <v>105588</v>
      </c>
      <c r="L101" s="401">
        <f>L16*24+M83*26+(O92+O78+O17)*30+(Q30+Q86)*32+S25*35+(T25+8+T29+T30+39+969)*36+V98+X98+Z32*44+AA98+(AB37+AB35+AB16)*48+AC98+AD98+AE98+AF98</f>
        <v>108556</v>
      </c>
      <c r="M101" s="401"/>
      <c r="N101" s="401"/>
      <c r="O101" s="401"/>
      <c r="P101" s="401"/>
      <c r="Q101" s="401"/>
      <c r="R101" s="401"/>
      <c r="S101" s="401"/>
      <c r="T101" s="395"/>
      <c r="U101" s="395"/>
      <c r="V101" s="395"/>
      <c r="W101" s="395"/>
      <c r="X101" s="395"/>
      <c r="Y101" s="395"/>
      <c r="Z101" s="395"/>
      <c r="AA101" s="395"/>
      <c r="AB101" s="396"/>
      <c r="AC101" s="396"/>
      <c r="AD101" s="396"/>
      <c r="AE101" s="396"/>
      <c r="AF101" s="396"/>
    </row>
    <row r="102" spans="1:32" s="2" customFormat="1" ht="18" customHeight="1">
      <c r="A102" s="398" t="s">
        <v>310</v>
      </c>
      <c r="B102" s="398"/>
      <c r="C102" s="398"/>
      <c r="D102" s="398"/>
      <c r="E102" s="398"/>
      <c r="F102" s="398"/>
      <c r="G102" s="398"/>
      <c r="H102" s="398"/>
      <c r="I102" s="398"/>
      <c r="J102" s="398"/>
      <c r="K102" s="168"/>
      <c r="L102" s="397">
        <f>L101/K101</f>
        <v>1.0281092548395652</v>
      </c>
      <c r="M102" s="397"/>
      <c r="N102" s="397"/>
      <c r="O102" s="397"/>
      <c r="P102" s="397"/>
      <c r="Q102" s="397"/>
      <c r="R102" s="397"/>
      <c r="S102" s="397"/>
      <c r="T102" s="395"/>
      <c r="U102" s="395"/>
      <c r="V102" s="395"/>
      <c r="W102" s="395"/>
      <c r="X102" s="395"/>
      <c r="Y102" s="395"/>
      <c r="Z102" s="395"/>
      <c r="AA102" s="395"/>
      <c r="AB102" s="396"/>
      <c r="AC102" s="396"/>
      <c r="AD102" s="396"/>
      <c r="AE102" s="396"/>
      <c r="AF102" s="396"/>
    </row>
    <row r="103" spans="1:24" ht="20.25" customHeight="1">
      <c r="A103" s="399" t="s">
        <v>210</v>
      </c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181"/>
      <c r="M103" s="181"/>
      <c r="N103" s="181"/>
      <c r="O103" s="181"/>
      <c r="P103" s="172"/>
      <c r="Q103" s="172"/>
      <c r="R103" s="172"/>
      <c r="S103" s="172"/>
      <c r="U103" s="181"/>
      <c r="V103" s="181"/>
      <c r="W103" s="181"/>
      <c r="X103" s="181"/>
    </row>
    <row r="104" spans="1:24" s="146" customFormat="1" ht="60">
      <c r="A104" s="173" t="s">
        <v>311</v>
      </c>
      <c r="B104" s="174"/>
      <c r="C104" s="174"/>
      <c r="D104" s="174"/>
      <c r="E104" s="174"/>
      <c r="F104" s="174"/>
      <c r="G104" s="174"/>
      <c r="H104" s="174"/>
      <c r="I104" s="235">
        <v>1</v>
      </c>
      <c r="J104" s="235">
        <v>10</v>
      </c>
      <c r="K104" s="174"/>
      <c r="L104" s="175"/>
      <c r="M104" s="175"/>
      <c r="N104" s="175"/>
      <c r="O104" s="175"/>
      <c r="P104" s="175"/>
      <c r="Q104" s="175"/>
      <c r="R104" s="175"/>
      <c r="S104" s="175"/>
      <c r="U104" s="175"/>
      <c r="V104" s="175"/>
      <c r="W104" s="175"/>
      <c r="X104" s="175"/>
    </row>
    <row r="105" spans="1:24" s="146" customFormat="1" ht="60">
      <c r="A105" s="173" t="s">
        <v>224</v>
      </c>
      <c r="B105" s="174"/>
      <c r="C105" s="174"/>
      <c r="D105" s="174"/>
      <c r="E105" s="174"/>
      <c r="F105" s="174"/>
      <c r="G105" s="174"/>
      <c r="H105" s="174"/>
      <c r="I105" s="235">
        <v>1</v>
      </c>
      <c r="J105" s="235">
        <v>16</v>
      </c>
      <c r="K105" s="174"/>
      <c r="L105" s="175"/>
      <c r="M105" s="175"/>
      <c r="N105" s="175"/>
      <c r="O105" s="175"/>
      <c r="P105" s="175"/>
      <c r="Q105" s="175"/>
      <c r="R105" s="175"/>
      <c r="S105" s="175"/>
      <c r="U105" s="175"/>
      <c r="V105" s="175"/>
      <c r="W105" s="175"/>
      <c r="X105" s="175"/>
    </row>
    <row r="106" spans="1:24" s="146" customFormat="1" ht="15.75" customHeight="1">
      <c r="A106" s="197" t="s">
        <v>211</v>
      </c>
      <c r="B106" s="198"/>
      <c r="C106" s="198"/>
      <c r="D106" s="198"/>
      <c r="E106" s="198"/>
      <c r="F106" s="198"/>
      <c r="G106" s="198"/>
      <c r="H106" s="198"/>
      <c r="I106" s="236"/>
      <c r="J106" s="236"/>
      <c r="K106" s="237"/>
      <c r="L106" s="175"/>
      <c r="M106" s="175"/>
      <c r="N106" s="175"/>
      <c r="O106" s="175"/>
      <c r="P106" s="175"/>
      <c r="Q106" s="175"/>
      <c r="R106" s="175"/>
      <c r="S106" s="175"/>
      <c r="U106" s="175"/>
      <c r="V106" s="175"/>
      <c r="W106" s="175"/>
      <c r="X106" s="175"/>
    </row>
    <row r="107" spans="1:24" s="146" customFormat="1" ht="15">
      <c r="A107" s="177" t="s">
        <v>283</v>
      </c>
      <c r="B107" s="178"/>
      <c r="C107" s="178"/>
      <c r="D107" s="178"/>
      <c r="E107" s="170"/>
      <c r="F107" s="178"/>
      <c r="G107" s="178"/>
      <c r="H107" s="178"/>
      <c r="I107" s="238"/>
      <c r="J107" s="174">
        <v>10</v>
      </c>
      <c r="K107" s="174">
        <v>10</v>
      </c>
      <c r="P107" s="175"/>
      <c r="Q107" s="175"/>
      <c r="R107" s="175"/>
      <c r="S107" s="175"/>
      <c r="U107" s="175"/>
      <c r="V107" s="175"/>
      <c r="W107" s="175"/>
      <c r="X107" s="175"/>
    </row>
    <row r="108" spans="1:24" s="146" customFormat="1" ht="15">
      <c r="A108" s="163" t="s">
        <v>284</v>
      </c>
      <c r="B108" s="34"/>
      <c r="C108" s="34"/>
      <c r="D108" s="34"/>
      <c r="E108" s="170"/>
      <c r="F108" s="34"/>
      <c r="G108" s="34"/>
      <c r="H108" s="34"/>
      <c r="I108" s="204"/>
      <c r="J108" s="170">
        <v>6</v>
      </c>
      <c r="K108" s="170">
        <v>6</v>
      </c>
      <c r="P108" s="175"/>
      <c r="Q108" s="175"/>
      <c r="R108" s="175"/>
      <c r="S108" s="175"/>
      <c r="U108" s="175"/>
      <c r="V108" s="175"/>
      <c r="W108" s="175"/>
      <c r="X108" s="175"/>
    </row>
    <row r="109" spans="1:24" s="146" customFormat="1" ht="15">
      <c r="A109" s="179" t="s">
        <v>285</v>
      </c>
      <c r="B109" s="34"/>
      <c r="C109" s="34"/>
      <c r="D109" s="34"/>
      <c r="E109" s="170"/>
      <c r="F109" s="34"/>
      <c r="G109" s="34"/>
      <c r="H109" s="34"/>
      <c r="I109" s="204"/>
      <c r="J109" s="170">
        <v>5</v>
      </c>
      <c r="K109" s="170">
        <v>5</v>
      </c>
      <c r="P109" s="175"/>
      <c r="Q109" s="175"/>
      <c r="R109" s="175"/>
      <c r="S109" s="175"/>
      <c r="U109" s="175"/>
      <c r="V109" s="175"/>
      <c r="W109" s="175"/>
      <c r="X109" s="175"/>
    </row>
    <row r="110" spans="1:24" s="146" customFormat="1" ht="30">
      <c r="A110" s="179" t="s">
        <v>220</v>
      </c>
      <c r="B110" s="34"/>
      <c r="C110" s="34"/>
      <c r="D110" s="34"/>
      <c r="E110" s="170"/>
      <c r="F110" s="34"/>
      <c r="G110" s="34"/>
      <c r="H110" s="34"/>
      <c r="I110" s="204"/>
      <c r="J110" s="170">
        <v>5</v>
      </c>
      <c r="K110" s="170">
        <v>5</v>
      </c>
      <c r="O110" s="251"/>
      <c r="P110" s="181"/>
      <c r="Q110" s="181"/>
      <c r="R110" s="175"/>
      <c r="S110" s="175"/>
      <c r="U110" s="175"/>
      <c r="V110" s="175"/>
      <c r="W110" s="175"/>
      <c r="X110" s="175"/>
    </row>
    <row r="111" spans="1:24" s="146" customFormat="1" ht="45">
      <c r="A111" s="179" t="s">
        <v>286</v>
      </c>
      <c r="B111" s="34"/>
      <c r="C111" s="34"/>
      <c r="D111" s="34"/>
      <c r="E111" s="170"/>
      <c r="F111" s="34"/>
      <c r="G111" s="34"/>
      <c r="H111" s="34"/>
      <c r="I111" s="204"/>
      <c r="J111" s="170">
        <v>9</v>
      </c>
      <c r="K111" s="170">
        <v>9</v>
      </c>
      <c r="O111" s="251"/>
      <c r="P111" s="181"/>
      <c r="Q111" s="181"/>
      <c r="R111" s="175"/>
      <c r="S111" s="175"/>
      <c r="U111" s="175"/>
      <c r="V111" s="175"/>
      <c r="W111" s="175"/>
      <c r="X111" s="175"/>
    </row>
    <row r="112" spans="1:24" s="146" customFormat="1" ht="45">
      <c r="A112" s="179" t="s">
        <v>287</v>
      </c>
      <c r="B112" s="34"/>
      <c r="C112" s="34"/>
      <c r="D112" s="34"/>
      <c r="E112" s="170"/>
      <c r="F112" s="34"/>
      <c r="G112" s="34"/>
      <c r="H112" s="34"/>
      <c r="I112" s="204"/>
      <c r="J112" s="170">
        <v>8</v>
      </c>
      <c r="K112" s="170">
        <v>8</v>
      </c>
      <c r="O112" s="251"/>
      <c r="P112" s="181"/>
      <c r="Q112" s="181"/>
      <c r="R112" s="175"/>
      <c r="S112" s="175"/>
      <c r="U112" s="175"/>
      <c r="V112" s="175"/>
      <c r="W112" s="175"/>
      <c r="X112" s="175"/>
    </row>
    <row r="113" spans="1:24" s="146" customFormat="1" ht="15">
      <c r="A113" s="180" t="s">
        <v>289</v>
      </c>
      <c r="B113" s="180">
        <f aca="true" t="shared" si="9" ref="B113:I113">SUM(B104:B110)</f>
        <v>0</v>
      </c>
      <c r="C113" s="180">
        <f t="shared" si="9"/>
        <v>0</v>
      </c>
      <c r="D113" s="180">
        <f t="shared" si="9"/>
        <v>0</v>
      </c>
      <c r="E113" s="180">
        <f t="shared" si="9"/>
        <v>0</v>
      </c>
      <c r="F113" s="180">
        <f t="shared" si="9"/>
        <v>0</v>
      </c>
      <c r="G113" s="180">
        <f t="shared" si="9"/>
        <v>0</v>
      </c>
      <c r="H113" s="180">
        <f t="shared" si="9"/>
        <v>0</v>
      </c>
      <c r="I113" s="180">
        <f t="shared" si="9"/>
        <v>2</v>
      </c>
      <c r="J113" s="180">
        <f>SUM(J104:J112)</f>
        <v>69</v>
      </c>
      <c r="K113" s="180">
        <f>SUM(K104:K112)</f>
        <v>43</v>
      </c>
      <c r="O113" s="251"/>
      <c r="P113" s="181"/>
      <c r="Q113" s="181"/>
      <c r="R113" s="181"/>
      <c r="S113" s="181"/>
      <c r="U113" s="181"/>
      <c r="V113" s="181"/>
      <c r="W113" s="181"/>
      <c r="X113" s="181"/>
    </row>
    <row r="114" spans="15:17" s="146" customFormat="1" ht="30" customHeight="1">
      <c r="O114" s="251"/>
      <c r="P114" s="252"/>
      <c r="Q114" s="251"/>
    </row>
    <row r="115" spans="15:17" s="146" customFormat="1" ht="15.75">
      <c r="O115" s="251"/>
      <c r="P115" s="252"/>
      <c r="Q115" s="251"/>
    </row>
    <row r="116" spans="15:17" s="146" customFormat="1" ht="15.75">
      <c r="O116" s="251"/>
      <c r="P116" s="252"/>
      <c r="Q116" s="251"/>
    </row>
    <row r="117" spans="15:17" s="146" customFormat="1" ht="15.75">
      <c r="O117" s="251"/>
      <c r="P117" s="252"/>
      <c r="Q117" s="251"/>
    </row>
    <row r="118" spans="15:17" s="146" customFormat="1" ht="15.75">
      <c r="O118" s="251"/>
      <c r="P118" s="252"/>
      <c r="Q118" s="251"/>
    </row>
    <row r="119" spans="15:17" s="146" customFormat="1" ht="15.75">
      <c r="O119" s="251"/>
      <c r="P119" s="252"/>
      <c r="Q119" s="251"/>
    </row>
    <row r="120" spans="15:17" s="146" customFormat="1" ht="15">
      <c r="O120" s="251"/>
      <c r="P120" s="251"/>
      <c r="Q120" s="251"/>
    </row>
    <row r="121" spans="15:17" s="146" customFormat="1" ht="15">
      <c r="O121" s="251"/>
      <c r="P121" s="251"/>
      <c r="Q121" s="251"/>
    </row>
    <row r="122" spans="15:17" s="146" customFormat="1" ht="15">
      <c r="O122" s="251"/>
      <c r="P122" s="251"/>
      <c r="Q122" s="251"/>
    </row>
    <row r="123" spans="1:19" ht="15">
      <c r="A123" s="2"/>
      <c r="B123" s="2"/>
      <c r="C123" s="2"/>
      <c r="D123" s="2"/>
      <c r="E123" s="2"/>
      <c r="F123" s="2"/>
      <c r="G123" s="2"/>
      <c r="K123" s="2"/>
      <c r="O123" s="251"/>
      <c r="P123" s="253"/>
      <c r="Q123" s="253"/>
      <c r="S123" s="2"/>
    </row>
    <row r="124" spans="1:19" ht="15">
      <c r="A124" s="2"/>
      <c r="B124" s="2"/>
      <c r="C124" s="2"/>
      <c r="D124" s="2"/>
      <c r="E124" s="2"/>
      <c r="F124" s="2"/>
      <c r="G124" s="2"/>
      <c r="K124" s="2"/>
      <c r="P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K125" s="2"/>
      <c r="P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K126" s="2"/>
      <c r="P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K127" s="2"/>
      <c r="P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K128" s="2"/>
      <c r="P128" s="2"/>
      <c r="S128" s="2"/>
    </row>
    <row r="129" spans="16:17" ht="15">
      <c r="P129" s="239"/>
      <c r="Q129" s="239"/>
    </row>
  </sheetData>
  <sheetProtection/>
  <mergeCells count="26">
    <mergeCell ref="B1:S1"/>
    <mergeCell ref="F3:H3"/>
    <mergeCell ref="B2:E3"/>
    <mergeCell ref="A2:A4"/>
    <mergeCell ref="A74:K74"/>
    <mergeCell ref="A77:K77"/>
    <mergeCell ref="A103:K103"/>
    <mergeCell ref="L102:S102"/>
    <mergeCell ref="A89:S89"/>
    <mergeCell ref="L101:S101"/>
    <mergeCell ref="A102:J102"/>
    <mergeCell ref="A69:K69"/>
    <mergeCell ref="A98:K98"/>
    <mergeCell ref="A82:K82"/>
    <mergeCell ref="A85:K85"/>
    <mergeCell ref="A101:J101"/>
    <mergeCell ref="L99:S99"/>
    <mergeCell ref="A99:J99"/>
    <mergeCell ref="L2:AF2"/>
    <mergeCell ref="A43:K43"/>
    <mergeCell ref="F2:H2"/>
    <mergeCell ref="I2:K3"/>
    <mergeCell ref="T99:AA102"/>
    <mergeCell ref="AB99:AF102"/>
    <mergeCell ref="L100:S100"/>
    <mergeCell ref="A100:J10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5.8515625" style="0" customWidth="1"/>
    <col min="2" max="2" width="9.28125" style="2" customWidth="1"/>
    <col min="3" max="3" width="19.140625" style="0" customWidth="1"/>
    <col min="4" max="4" width="15.8515625" style="0" customWidth="1"/>
    <col min="7" max="7" width="10.421875" style="0" customWidth="1"/>
  </cols>
  <sheetData>
    <row r="1" spans="1:9" ht="47.25" customHeight="1">
      <c r="A1" s="423" t="s">
        <v>100</v>
      </c>
      <c r="B1" s="424"/>
      <c r="C1" s="424"/>
      <c r="D1" s="424"/>
      <c r="E1" s="424"/>
      <c r="F1" s="424"/>
      <c r="G1" s="424"/>
      <c r="H1" s="71"/>
      <c r="I1" s="71"/>
    </row>
    <row r="2" spans="1:7" ht="39" customHeight="1">
      <c r="A2" s="428" t="s">
        <v>107</v>
      </c>
      <c r="B2" s="428" t="s">
        <v>103</v>
      </c>
      <c r="C2" s="428" t="s">
        <v>101</v>
      </c>
      <c r="D2" s="428" t="s">
        <v>102</v>
      </c>
      <c r="E2" s="425" t="s">
        <v>104</v>
      </c>
      <c r="F2" s="426"/>
      <c r="G2" s="427"/>
    </row>
    <row r="3" spans="1:7" s="2" customFormat="1" ht="37.5">
      <c r="A3" s="430"/>
      <c r="B3" s="429"/>
      <c r="C3" s="429"/>
      <c r="D3" s="429"/>
      <c r="E3" s="85" t="s">
        <v>105</v>
      </c>
      <c r="F3" s="85" t="s">
        <v>10</v>
      </c>
      <c r="G3" s="85" t="s">
        <v>106</v>
      </c>
    </row>
    <row r="4" spans="1:9" ht="18.75">
      <c r="A4" s="81" t="s">
        <v>98</v>
      </c>
      <c r="B4" s="83">
        <v>484</v>
      </c>
      <c r="C4" s="83">
        <v>253</v>
      </c>
      <c r="D4" s="83">
        <v>231</v>
      </c>
      <c r="E4" s="83">
        <v>101</v>
      </c>
      <c r="F4" s="83">
        <v>3</v>
      </c>
      <c r="G4" s="83">
        <v>380</v>
      </c>
      <c r="I4" s="86"/>
    </row>
    <row r="5" spans="1:7" ht="18.75">
      <c r="A5" s="82" t="s">
        <v>129</v>
      </c>
      <c r="B5" s="84">
        <v>452</v>
      </c>
      <c r="C5" s="84">
        <v>250</v>
      </c>
      <c r="D5" s="84">
        <v>202</v>
      </c>
      <c r="E5" s="84">
        <v>94</v>
      </c>
      <c r="F5" s="84">
        <f>-G13352</f>
        <v>0</v>
      </c>
      <c r="G5" s="84">
        <v>358</v>
      </c>
    </row>
    <row r="6" spans="1:7" ht="18.75">
      <c r="A6" s="82" t="s">
        <v>130</v>
      </c>
      <c r="B6" s="84">
        <v>358</v>
      </c>
      <c r="C6" s="84">
        <v>148</v>
      </c>
      <c r="D6" s="84">
        <v>210</v>
      </c>
      <c r="E6" s="84">
        <v>24</v>
      </c>
      <c r="F6" s="84"/>
      <c r="G6" s="84">
        <v>334</v>
      </c>
    </row>
    <row r="7" spans="1:7" ht="18.75">
      <c r="A7" s="82" t="s">
        <v>131</v>
      </c>
      <c r="B7" s="84">
        <v>574</v>
      </c>
      <c r="C7" s="84">
        <v>193</v>
      </c>
      <c r="D7" s="84">
        <v>381</v>
      </c>
      <c r="E7" s="84">
        <v>56</v>
      </c>
      <c r="F7" s="84">
        <v>6</v>
      </c>
      <c r="G7" s="84">
        <v>512</v>
      </c>
    </row>
    <row r="8" spans="1:7" s="2" customFormat="1" ht="18.75">
      <c r="A8" s="81" t="s">
        <v>108</v>
      </c>
      <c r="B8" s="83">
        <v>1384</v>
      </c>
      <c r="C8" s="83">
        <v>591</v>
      </c>
      <c r="D8" s="83">
        <v>793</v>
      </c>
      <c r="E8" s="83">
        <v>174</v>
      </c>
      <c r="F8" s="83">
        <v>6</v>
      </c>
      <c r="G8" s="83">
        <v>1204</v>
      </c>
    </row>
    <row r="9" spans="1:7" ht="18.75">
      <c r="A9" s="81" t="s">
        <v>99</v>
      </c>
      <c r="B9" s="83">
        <v>816</v>
      </c>
      <c r="C9" s="83">
        <v>303</v>
      </c>
      <c r="D9" s="83">
        <v>513</v>
      </c>
      <c r="E9" s="83">
        <v>126</v>
      </c>
      <c r="F9" s="83">
        <v>6</v>
      </c>
      <c r="G9" s="83">
        <v>684</v>
      </c>
    </row>
    <row r="10" spans="1:7" ht="18.75">
      <c r="A10" s="82" t="s">
        <v>132</v>
      </c>
      <c r="B10" s="84">
        <v>640</v>
      </c>
      <c r="C10" s="84">
        <v>269</v>
      </c>
      <c r="D10" s="84">
        <v>371</v>
      </c>
      <c r="E10" s="84">
        <v>49</v>
      </c>
      <c r="F10" s="84">
        <v>20</v>
      </c>
      <c r="G10" s="84">
        <v>571</v>
      </c>
    </row>
    <row r="11" spans="1:7" ht="18.75">
      <c r="A11" s="99" t="s">
        <v>133</v>
      </c>
      <c r="B11" s="100">
        <v>490</v>
      </c>
      <c r="C11" s="100">
        <v>196</v>
      </c>
      <c r="D11" s="100">
        <v>294</v>
      </c>
      <c r="E11" s="100">
        <v>68</v>
      </c>
      <c r="F11" s="100">
        <v>8</v>
      </c>
      <c r="G11" s="100">
        <v>414</v>
      </c>
    </row>
    <row r="12" spans="1:7" ht="18.75">
      <c r="A12" s="82" t="s">
        <v>134</v>
      </c>
      <c r="B12" s="84">
        <v>94</v>
      </c>
      <c r="C12" s="84">
        <v>22</v>
      </c>
      <c r="D12" s="84">
        <v>72</v>
      </c>
      <c r="E12" s="82"/>
      <c r="F12" s="84">
        <v>6</v>
      </c>
      <c r="G12" s="84">
        <v>88</v>
      </c>
    </row>
    <row r="13" spans="1:7" s="2" customFormat="1" ht="18.75">
      <c r="A13" s="81" t="s">
        <v>135</v>
      </c>
      <c r="B13" s="81">
        <v>1224</v>
      </c>
      <c r="C13" s="83">
        <v>487</v>
      </c>
      <c r="D13" s="83">
        <v>737</v>
      </c>
      <c r="E13" s="83">
        <v>117</v>
      </c>
      <c r="F13" s="83">
        <v>34</v>
      </c>
      <c r="G13" s="83">
        <v>1073</v>
      </c>
    </row>
    <row r="14" spans="1:7" ht="18.75">
      <c r="A14" s="101" t="s">
        <v>125</v>
      </c>
      <c r="B14" s="101">
        <f>SUM(B4+B8+B9+B13)</f>
        <v>3908</v>
      </c>
      <c r="C14" s="102">
        <f>SUM(C4+C8+C9+C13)</f>
        <v>1634</v>
      </c>
      <c r="D14" s="102">
        <f>SUM(D4+D8+D9+D13)</f>
        <v>2274</v>
      </c>
      <c r="E14" s="101">
        <v>518</v>
      </c>
      <c r="F14" s="102">
        <v>49</v>
      </c>
      <c r="G14" s="102">
        <f>SUM(G4+G8+G9+G13)</f>
        <v>3341</v>
      </c>
    </row>
    <row r="15" spans="1:7" ht="18.75">
      <c r="A15" s="82"/>
      <c r="B15" s="82"/>
      <c r="C15" s="82"/>
      <c r="D15" s="82"/>
      <c r="E15" s="82"/>
      <c r="F15" s="82"/>
      <c r="G15" s="82"/>
    </row>
    <row r="16" spans="1:7" ht="18.75">
      <c r="A16" s="82"/>
      <c r="B16" s="82"/>
      <c r="C16" s="82"/>
      <c r="D16" s="82"/>
      <c r="E16" s="82"/>
      <c r="F16" s="82"/>
      <c r="G16" s="82"/>
    </row>
    <row r="18" ht="36.75" customHeight="1"/>
    <row r="19" spans="1:2" ht="15">
      <c r="A19" s="87" t="s">
        <v>124</v>
      </c>
      <c r="B19" s="87"/>
    </row>
  </sheetData>
  <sheetProtection/>
  <mergeCells count="6">
    <mergeCell ref="A1:G1"/>
    <mergeCell ref="E2:G2"/>
    <mergeCell ref="D2:D3"/>
    <mergeCell ref="C2:C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9"/>
  <sheetViews>
    <sheetView zoomScale="70" zoomScaleNormal="70" zoomScalePageLayoutView="0" workbookViewId="0" topLeftCell="A1">
      <pane ySplit="2" topLeftCell="A27" activePane="bottomLeft" state="frozen"/>
      <selection pane="topLeft" activeCell="A1" sqref="A1"/>
      <selection pane="bottomLeft" activeCell="A39" sqref="A39"/>
    </sheetView>
  </sheetViews>
  <sheetFormatPr defaultColWidth="9.140625" defaultRowHeight="15"/>
  <cols>
    <col min="1" max="1" width="39.28125" style="0" customWidth="1"/>
    <col min="2" max="22" width="5.00390625" style="0" customWidth="1"/>
    <col min="23" max="23" width="6.421875" style="0" customWidth="1"/>
    <col min="24" max="24" width="7.28125" style="0" customWidth="1"/>
  </cols>
  <sheetData>
    <row r="1" spans="1:24" ht="21" customHeight="1">
      <c r="A1" s="318" t="s">
        <v>302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224"/>
    </row>
    <row r="2" spans="1:24" ht="151.5" customHeight="1">
      <c r="A2" s="206" t="s">
        <v>219</v>
      </c>
      <c r="B2" s="322" t="s">
        <v>316</v>
      </c>
      <c r="C2" s="322" t="s">
        <v>216</v>
      </c>
      <c r="D2" s="322" t="s">
        <v>317</v>
      </c>
      <c r="E2" s="322" t="s">
        <v>318</v>
      </c>
      <c r="F2" s="322" t="s">
        <v>215</v>
      </c>
      <c r="G2" s="322" t="s">
        <v>319</v>
      </c>
      <c r="H2" s="322" t="s">
        <v>320</v>
      </c>
      <c r="I2" s="322" t="s">
        <v>109</v>
      </c>
      <c r="J2" s="322" t="s">
        <v>110</v>
      </c>
      <c r="K2" s="322" t="s">
        <v>322</v>
      </c>
      <c r="L2" s="322" t="s">
        <v>321</v>
      </c>
      <c r="M2" s="322" t="s">
        <v>323</v>
      </c>
      <c r="N2" s="322" t="s">
        <v>111</v>
      </c>
      <c r="O2" s="322" t="s">
        <v>324</v>
      </c>
      <c r="P2" s="322" t="s">
        <v>325</v>
      </c>
      <c r="Q2" s="322" t="s">
        <v>217</v>
      </c>
      <c r="R2" s="322" t="s">
        <v>218</v>
      </c>
      <c r="S2" s="322" t="s">
        <v>326</v>
      </c>
      <c r="T2" s="322" t="s">
        <v>112</v>
      </c>
      <c r="U2" s="322" t="s">
        <v>327</v>
      </c>
      <c r="V2" s="322" t="s">
        <v>113</v>
      </c>
      <c r="W2" s="322" t="s">
        <v>117</v>
      </c>
      <c r="X2" s="322" t="s">
        <v>114</v>
      </c>
    </row>
    <row r="3" spans="1:24" s="2" customFormat="1" ht="16.5" customHeight="1">
      <c r="A3" s="307" t="s">
        <v>225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9"/>
      <c r="X3" s="73"/>
    </row>
    <row r="4" spans="1:24" s="2" customFormat="1" ht="17.25" customHeight="1">
      <c r="A4" s="310" t="s">
        <v>227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152"/>
    </row>
    <row r="5" spans="1:26" s="2" customFormat="1" ht="15.75">
      <c r="A5" s="257" t="s">
        <v>248</v>
      </c>
      <c r="B5" s="329">
        <v>4</v>
      </c>
      <c r="C5" s="329">
        <v>2</v>
      </c>
      <c r="D5" s="329">
        <v>2</v>
      </c>
      <c r="E5" s="329">
        <v>14</v>
      </c>
      <c r="F5" s="329">
        <v>5</v>
      </c>
      <c r="G5" s="329">
        <v>2</v>
      </c>
      <c r="H5" s="329">
        <v>0</v>
      </c>
      <c r="I5" s="329">
        <v>1</v>
      </c>
      <c r="J5" s="329">
        <v>1</v>
      </c>
      <c r="K5" s="329">
        <v>0</v>
      </c>
      <c r="L5" s="329">
        <v>5</v>
      </c>
      <c r="M5" s="329">
        <v>1</v>
      </c>
      <c r="N5" s="329">
        <v>0</v>
      </c>
      <c r="O5" s="329">
        <v>8</v>
      </c>
      <c r="P5" s="329">
        <v>1</v>
      </c>
      <c r="Q5" s="329">
        <v>3</v>
      </c>
      <c r="R5" s="329">
        <v>0</v>
      </c>
      <c r="S5" s="329">
        <v>5</v>
      </c>
      <c r="T5" s="329">
        <v>5</v>
      </c>
      <c r="U5" s="329">
        <v>2</v>
      </c>
      <c r="V5" s="329">
        <v>0</v>
      </c>
      <c r="W5" s="329">
        <v>87</v>
      </c>
      <c r="X5" s="256">
        <f aca="true" t="shared" si="0" ref="X5:X11">SUM(B5:W5)</f>
        <v>148</v>
      </c>
      <c r="Z5" s="86"/>
    </row>
    <row r="6" spans="1:26" s="2" customFormat="1" ht="15.75">
      <c r="A6" s="228" t="s">
        <v>249</v>
      </c>
      <c r="B6" s="341">
        <v>2</v>
      </c>
      <c r="C6" s="341">
        <v>5</v>
      </c>
      <c r="D6" s="341">
        <v>4</v>
      </c>
      <c r="E6" s="341">
        <v>9</v>
      </c>
      <c r="F6" s="341">
        <v>4</v>
      </c>
      <c r="G6" s="341">
        <v>5</v>
      </c>
      <c r="H6" s="341">
        <v>3</v>
      </c>
      <c r="I6" s="341">
        <v>1</v>
      </c>
      <c r="J6" s="341">
        <v>1</v>
      </c>
      <c r="K6" s="341">
        <v>3</v>
      </c>
      <c r="L6" s="341">
        <v>2</v>
      </c>
      <c r="M6" s="341">
        <v>2</v>
      </c>
      <c r="N6" s="341">
        <v>4</v>
      </c>
      <c r="O6" s="341">
        <v>4</v>
      </c>
      <c r="P6" s="341">
        <v>5</v>
      </c>
      <c r="Q6" s="341">
        <v>5</v>
      </c>
      <c r="R6" s="341">
        <v>3</v>
      </c>
      <c r="S6" s="341">
        <v>3</v>
      </c>
      <c r="T6" s="341">
        <v>5</v>
      </c>
      <c r="U6" s="341">
        <v>6</v>
      </c>
      <c r="V6" s="341">
        <v>0</v>
      </c>
      <c r="W6" s="341">
        <v>236</v>
      </c>
      <c r="X6" s="226">
        <f t="shared" si="0"/>
        <v>312</v>
      </c>
      <c r="Z6" s="86"/>
    </row>
    <row r="7" spans="1:26" s="2" customFormat="1" ht="15.75">
      <c r="A7" s="257" t="s">
        <v>250</v>
      </c>
      <c r="B7" s="341">
        <v>2</v>
      </c>
      <c r="C7" s="341">
        <v>2</v>
      </c>
      <c r="D7" s="341">
        <v>5</v>
      </c>
      <c r="E7" s="341">
        <v>8</v>
      </c>
      <c r="F7" s="341">
        <v>3</v>
      </c>
      <c r="G7" s="341">
        <v>3</v>
      </c>
      <c r="H7" s="341">
        <v>2</v>
      </c>
      <c r="I7" s="341">
        <v>0</v>
      </c>
      <c r="J7" s="341">
        <v>0</v>
      </c>
      <c r="K7" s="341">
        <v>1</v>
      </c>
      <c r="L7" s="341">
        <v>2</v>
      </c>
      <c r="M7" s="341">
        <v>0</v>
      </c>
      <c r="N7" s="341">
        <v>0</v>
      </c>
      <c r="O7" s="341">
        <v>2</v>
      </c>
      <c r="P7" s="341">
        <v>5</v>
      </c>
      <c r="Q7" s="341">
        <v>1</v>
      </c>
      <c r="R7" s="341">
        <v>0</v>
      </c>
      <c r="S7" s="341">
        <v>5</v>
      </c>
      <c r="T7" s="341">
        <v>2</v>
      </c>
      <c r="U7" s="341">
        <v>5</v>
      </c>
      <c r="V7" s="341">
        <v>0</v>
      </c>
      <c r="W7" s="341">
        <v>66</v>
      </c>
      <c r="X7" s="226">
        <f t="shared" si="0"/>
        <v>114</v>
      </c>
      <c r="Z7" s="86"/>
    </row>
    <row r="8" spans="1:26" s="2" customFormat="1" ht="15.75">
      <c r="A8" s="258" t="s">
        <v>156</v>
      </c>
      <c r="B8" s="329">
        <v>3</v>
      </c>
      <c r="C8" s="329">
        <v>3</v>
      </c>
      <c r="D8" s="329">
        <v>5</v>
      </c>
      <c r="E8" s="329">
        <v>13</v>
      </c>
      <c r="F8" s="329">
        <v>3</v>
      </c>
      <c r="G8" s="329">
        <v>2</v>
      </c>
      <c r="H8" s="329">
        <v>0</v>
      </c>
      <c r="I8" s="329">
        <v>0</v>
      </c>
      <c r="J8" s="329">
        <v>3</v>
      </c>
      <c r="K8" s="329">
        <v>2</v>
      </c>
      <c r="L8" s="329">
        <v>3</v>
      </c>
      <c r="M8" s="329">
        <v>2</v>
      </c>
      <c r="N8" s="329">
        <v>1</v>
      </c>
      <c r="O8" s="329">
        <v>3</v>
      </c>
      <c r="P8" s="329">
        <v>1</v>
      </c>
      <c r="Q8" s="329">
        <v>0</v>
      </c>
      <c r="R8" s="329">
        <v>1</v>
      </c>
      <c r="S8" s="329">
        <v>1</v>
      </c>
      <c r="T8" s="329">
        <v>0</v>
      </c>
      <c r="U8" s="329">
        <v>4</v>
      </c>
      <c r="V8" s="329">
        <v>1</v>
      </c>
      <c r="W8" s="329">
        <v>72</v>
      </c>
      <c r="X8" s="226">
        <f t="shared" si="0"/>
        <v>123</v>
      </c>
      <c r="Z8" s="86"/>
    </row>
    <row r="9" spans="1:26" s="2" customFormat="1" ht="15.75">
      <c r="A9" s="257" t="s">
        <v>116</v>
      </c>
      <c r="B9" s="332">
        <v>1</v>
      </c>
      <c r="C9" s="332">
        <v>3</v>
      </c>
      <c r="D9" s="332">
        <v>0</v>
      </c>
      <c r="E9" s="332">
        <v>3</v>
      </c>
      <c r="F9" s="332">
        <v>3</v>
      </c>
      <c r="G9" s="332">
        <v>1</v>
      </c>
      <c r="H9" s="332">
        <v>0</v>
      </c>
      <c r="I9" s="332">
        <v>0</v>
      </c>
      <c r="J9" s="332">
        <v>0</v>
      </c>
      <c r="K9" s="332">
        <v>0</v>
      </c>
      <c r="L9" s="332">
        <v>3</v>
      </c>
      <c r="M9" s="332">
        <v>0</v>
      </c>
      <c r="N9" s="332">
        <v>0</v>
      </c>
      <c r="O9" s="332">
        <v>2</v>
      </c>
      <c r="P9" s="332">
        <v>1</v>
      </c>
      <c r="Q9" s="332">
        <v>1</v>
      </c>
      <c r="R9" s="332">
        <v>0</v>
      </c>
      <c r="S9" s="332">
        <v>5</v>
      </c>
      <c r="T9" s="332">
        <v>0</v>
      </c>
      <c r="U9" s="332">
        <v>0</v>
      </c>
      <c r="V9" s="332">
        <v>0</v>
      </c>
      <c r="W9" s="332">
        <v>29</v>
      </c>
      <c r="X9" s="226">
        <f t="shared" si="0"/>
        <v>52</v>
      </c>
      <c r="Z9" s="86"/>
    </row>
    <row r="10" spans="1:24" s="86" customFormat="1" ht="19.5" customHeight="1">
      <c r="A10" s="259" t="s">
        <v>180</v>
      </c>
      <c r="B10" s="332">
        <v>3</v>
      </c>
      <c r="C10" s="332">
        <v>2</v>
      </c>
      <c r="D10" s="332">
        <v>4</v>
      </c>
      <c r="E10" s="332">
        <v>13</v>
      </c>
      <c r="F10" s="332">
        <v>1</v>
      </c>
      <c r="G10" s="332">
        <v>0</v>
      </c>
      <c r="H10" s="332">
        <v>2</v>
      </c>
      <c r="I10" s="332">
        <v>0</v>
      </c>
      <c r="J10" s="332">
        <v>0</v>
      </c>
      <c r="K10" s="332">
        <v>1</v>
      </c>
      <c r="L10" s="332">
        <v>0</v>
      </c>
      <c r="M10" s="332">
        <v>0</v>
      </c>
      <c r="N10" s="332">
        <v>0</v>
      </c>
      <c r="O10" s="332">
        <v>0</v>
      </c>
      <c r="P10" s="332">
        <v>1</v>
      </c>
      <c r="Q10" s="332">
        <v>6</v>
      </c>
      <c r="R10" s="332">
        <v>2</v>
      </c>
      <c r="S10" s="332">
        <v>0</v>
      </c>
      <c r="T10" s="332">
        <v>5</v>
      </c>
      <c r="U10" s="332">
        <v>5</v>
      </c>
      <c r="V10" s="332">
        <v>0</v>
      </c>
      <c r="W10" s="332">
        <v>47</v>
      </c>
      <c r="X10" s="226">
        <f t="shared" si="0"/>
        <v>92</v>
      </c>
    </row>
    <row r="11" spans="1:24" s="86" customFormat="1" ht="15.75">
      <c r="A11" s="228" t="s">
        <v>251</v>
      </c>
      <c r="B11" s="329">
        <v>4</v>
      </c>
      <c r="C11" s="329">
        <v>1</v>
      </c>
      <c r="D11" s="329">
        <v>1</v>
      </c>
      <c r="E11" s="329">
        <v>3</v>
      </c>
      <c r="F11" s="329">
        <v>2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4</v>
      </c>
      <c r="M11" s="329">
        <v>0</v>
      </c>
      <c r="N11" s="329">
        <v>0</v>
      </c>
      <c r="O11" s="329">
        <v>1</v>
      </c>
      <c r="P11" s="329">
        <v>1</v>
      </c>
      <c r="Q11" s="329">
        <v>0</v>
      </c>
      <c r="R11" s="329">
        <v>1</v>
      </c>
      <c r="S11" s="329">
        <v>3</v>
      </c>
      <c r="T11" s="329">
        <v>0</v>
      </c>
      <c r="U11" s="329">
        <v>0</v>
      </c>
      <c r="V11" s="329">
        <v>0</v>
      </c>
      <c r="W11" s="329">
        <v>17</v>
      </c>
      <c r="X11" s="255">
        <f t="shared" si="0"/>
        <v>38</v>
      </c>
    </row>
    <row r="12" spans="1:24" s="86" customFormat="1" ht="17.25" customHeight="1">
      <c r="A12" s="313" t="s">
        <v>226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203"/>
    </row>
    <row r="13" spans="1:24" s="86" customFormat="1" ht="15.75">
      <c r="A13" s="261" t="s">
        <v>85</v>
      </c>
      <c r="B13" s="361">
        <v>7</v>
      </c>
      <c r="C13" s="361">
        <v>14</v>
      </c>
      <c r="D13" s="361">
        <v>12</v>
      </c>
      <c r="E13" s="361">
        <v>20</v>
      </c>
      <c r="F13" s="361">
        <v>10</v>
      </c>
      <c r="G13" s="361">
        <v>6</v>
      </c>
      <c r="H13" s="361">
        <v>1</v>
      </c>
      <c r="I13" s="361">
        <v>0</v>
      </c>
      <c r="J13" s="361">
        <v>7</v>
      </c>
      <c r="K13" s="361">
        <v>7</v>
      </c>
      <c r="L13" s="361">
        <v>9</v>
      </c>
      <c r="M13" s="361">
        <v>4</v>
      </c>
      <c r="N13" s="361">
        <v>1</v>
      </c>
      <c r="O13" s="361">
        <v>6</v>
      </c>
      <c r="P13" s="361">
        <v>7</v>
      </c>
      <c r="Q13" s="361">
        <v>11</v>
      </c>
      <c r="R13" s="361">
        <v>5</v>
      </c>
      <c r="S13" s="361">
        <v>15</v>
      </c>
      <c r="T13" s="361">
        <v>3</v>
      </c>
      <c r="U13" s="361">
        <v>17</v>
      </c>
      <c r="V13" s="361">
        <v>5</v>
      </c>
      <c r="W13" s="361">
        <v>188</v>
      </c>
      <c r="X13" s="260">
        <f aca="true" t="shared" si="1" ref="X13:X18">SUM(B13:W13)</f>
        <v>355</v>
      </c>
    </row>
    <row r="14" spans="1:24" s="86" customFormat="1" ht="15.75">
      <c r="A14" s="261" t="s">
        <v>86</v>
      </c>
      <c r="B14" s="329">
        <v>2</v>
      </c>
      <c r="C14" s="329">
        <v>0</v>
      </c>
      <c r="D14" s="329">
        <v>0</v>
      </c>
      <c r="E14" s="329">
        <v>2</v>
      </c>
      <c r="F14" s="329">
        <v>0</v>
      </c>
      <c r="G14" s="329">
        <v>1</v>
      </c>
      <c r="H14" s="329">
        <v>0</v>
      </c>
      <c r="I14" s="329">
        <v>0</v>
      </c>
      <c r="J14" s="329">
        <v>0</v>
      </c>
      <c r="K14" s="329">
        <v>0</v>
      </c>
      <c r="L14" s="329">
        <v>1</v>
      </c>
      <c r="M14" s="329">
        <v>0</v>
      </c>
      <c r="N14" s="329">
        <v>1</v>
      </c>
      <c r="O14" s="329">
        <v>1</v>
      </c>
      <c r="P14" s="329">
        <v>0</v>
      </c>
      <c r="Q14" s="329">
        <v>0</v>
      </c>
      <c r="R14" s="329">
        <v>0</v>
      </c>
      <c r="S14" s="329">
        <v>0</v>
      </c>
      <c r="T14" s="329">
        <v>0</v>
      </c>
      <c r="U14" s="329">
        <v>0</v>
      </c>
      <c r="V14" s="329">
        <v>0</v>
      </c>
      <c r="W14" s="329">
        <v>28</v>
      </c>
      <c r="X14" s="226">
        <f t="shared" si="1"/>
        <v>36</v>
      </c>
    </row>
    <row r="15" spans="1:26" s="86" customFormat="1" ht="15.75">
      <c r="A15" s="262" t="s">
        <v>82</v>
      </c>
      <c r="B15" s="329">
        <v>1</v>
      </c>
      <c r="C15" s="329">
        <v>0</v>
      </c>
      <c r="D15" s="329">
        <v>4</v>
      </c>
      <c r="E15" s="329">
        <v>7</v>
      </c>
      <c r="F15" s="329">
        <v>3</v>
      </c>
      <c r="G15" s="329">
        <v>2</v>
      </c>
      <c r="H15" s="329">
        <v>1</v>
      </c>
      <c r="I15" s="329">
        <v>0</v>
      </c>
      <c r="J15" s="329">
        <v>0</v>
      </c>
      <c r="K15" s="329">
        <v>0</v>
      </c>
      <c r="L15" s="329">
        <v>2</v>
      </c>
      <c r="M15" s="329">
        <v>2</v>
      </c>
      <c r="N15" s="329">
        <v>0</v>
      </c>
      <c r="O15" s="329">
        <v>2</v>
      </c>
      <c r="P15" s="329">
        <v>0</v>
      </c>
      <c r="Q15" s="329">
        <v>3</v>
      </c>
      <c r="R15" s="329">
        <v>1</v>
      </c>
      <c r="S15" s="329">
        <v>1</v>
      </c>
      <c r="T15" s="329">
        <v>1</v>
      </c>
      <c r="U15" s="329">
        <v>3</v>
      </c>
      <c r="V15" s="329">
        <v>1</v>
      </c>
      <c r="W15" s="329">
        <v>51</v>
      </c>
      <c r="X15" s="226">
        <f t="shared" si="1"/>
        <v>85</v>
      </c>
      <c r="Z15" s="144"/>
    </row>
    <row r="16" spans="1:26" s="86" customFormat="1" ht="15.75">
      <c r="A16" s="261" t="s">
        <v>83</v>
      </c>
      <c r="B16" s="329">
        <v>1</v>
      </c>
      <c r="C16" s="329">
        <v>2</v>
      </c>
      <c r="D16" s="329">
        <v>1</v>
      </c>
      <c r="E16" s="329">
        <v>2</v>
      </c>
      <c r="F16" s="329">
        <v>0</v>
      </c>
      <c r="G16" s="329">
        <v>2</v>
      </c>
      <c r="H16" s="329">
        <v>1</v>
      </c>
      <c r="I16" s="329">
        <v>0</v>
      </c>
      <c r="J16" s="329">
        <v>1</v>
      </c>
      <c r="K16" s="329">
        <v>1</v>
      </c>
      <c r="L16" s="329">
        <v>0</v>
      </c>
      <c r="M16" s="329">
        <v>0</v>
      </c>
      <c r="N16" s="329">
        <v>1</v>
      </c>
      <c r="O16" s="329">
        <v>1</v>
      </c>
      <c r="P16" s="329">
        <v>0</v>
      </c>
      <c r="Q16" s="329">
        <v>0</v>
      </c>
      <c r="R16" s="329">
        <v>1</v>
      </c>
      <c r="S16" s="329">
        <v>0</v>
      </c>
      <c r="T16" s="329">
        <v>1</v>
      </c>
      <c r="U16" s="329">
        <v>0</v>
      </c>
      <c r="V16" s="329">
        <v>0</v>
      </c>
      <c r="W16" s="329">
        <v>41</v>
      </c>
      <c r="X16" s="260">
        <f t="shared" si="1"/>
        <v>56</v>
      </c>
      <c r="Z16" s="144"/>
    </row>
    <row r="17" spans="1:26" s="86" customFormat="1" ht="15.75">
      <c r="A17" s="261" t="s">
        <v>84</v>
      </c>
      <c r="B17" s="342">
        <v>5</v>
      </c>
      <c r="C17" s="342">
        <v>0</v>
      </c>
      <c r="D17" s="342">
        <v>0</v>
      </c>
      <c r="E17" s="342">
        <v>7</v>
      </c>
      <c r="F17" s="342">
        <v>3</v>
      </c>
      <c r="G17" s="342">
        <v>2</v>
      </c>
      <c r="H17" s="342">
        <v>1</v>
      </c>
      <c r="I17" s="342">
        <v>2</v>
      </c>
      <c r="J17" s="342">
        <v>0</v>
      </c>
      <c r="K17" s="342">
        <v>0</v>
      </c>
      <c r="L17" s="342">
        <v>3</v>
      </c>
      <c r="M17" s="342">
        <v>1</v>
      </c>
      <c r="N17" s="342">
        <v>0</v>
      </c>
      <c r="O17" s="342">
        <v>0</v>
      </c>
      <c r="P17" s="342">
        <v>1</v>
      </c>
      <c r="Q17" s="342">
        <v>2</v>
      </c>
      <c r="R17" s="342">
        <v>1</v>
      </c>
      <c r="S17" s="342">
        <v>3</v>
      </c>
      <c r="T17" s="342">
        <v>3</v>
      </c>
      <c r="U17" s="342">
        <v>6</v>
      </c>
      <c r="V17" s="342">
        <v>0</v>
      </c>
      <c r="W17" s="342">
        <v>38</v>
      </c>
      <c r="X17" s="288">
        <f t="shared" si="1"/>
        <v>78</v>
      </c>
      <c r="Z17" s="144"/>
    </row>
    <row r="18" spans="1:26" s="86" customFormat="1" ht="15.75">
      <c r="A18" s="262" t="s">
        <v>77</v>
      </c>
      <c r="B18" s="329">
        <v>5</v>
      </c>
      <c r="C18" s="329">
        <v>0</v>
      </c>
      <c r="D18" s="329">
        <v>3</v>
      </c>
      <c r="E18" s="329">
        <v>4</v>
      </c>
      <c r="F18" s="329">
        <v>2</v>
      </c>
      <c r="G18" s="329">
        <v>0</v>
      </c>
      <c r="H18" s="329">
        <v>0</v>
      </c>
      <c r="I18" s="329">
        <v>1</v>
      </c>
      <c r="J18" s="329">
        <v>2</v>
      </c>
      <c r="K18" s="329">
        <v>0</v>
      </c>
      <c r="L18" s="329">
        <v>2</v>
      </c>
      <c r="M18" s="329">
        <v>0</v>
      </c>
      <c r="N18" s="329">
        <v>0</v>
      </c>
      <c r="O18" s="329">
        <v>2</v>
      </c>
      <c r="P18" s="329">
        <v>1</v>
      </c>
      <c r="Q18" s="329">
        <v>2</v>
      </c>
      <c r="R18" s="329">
        <v>2</v>
      </c>
      <c r="S18" s="329">
        <v>2</v>
      </c>
      <c r="T18" s="329">
        <v>2</v>
      </c>
      <c r="U18" s="329">
        <v>2</v>
      </c>
      <c r="V18" s="329">
        <v>0</v>
      </c>
      <c r="W18" s="329">
        <v>47</v>
      </c>
      <c r="X18" s="226">
        <f t="shared" si="1"/>
        <v>79</v>
      </c>
      <c r="Z18" s="144"/>
    </row>
    <row r="19" spans="1:26" s="86" customFormat="1" ht="18.75" customHeight="1">
      <c r="A19" s="315" t="s">
        <v>229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7"/>
      <c r="X19" s="207"/>
      <c r="Z19" s="95"/>
    </row>
    <row r="20" spans="1:26" s="144" customFormat="1" ht="15.75">
      <c r="A20" s="263" t="s">
        <v>97</v>
      </c>
      <c r="B20" s="330">
        <v>1</v>
      </c>
      <c r="C20" s="330">
        <v>2</v>
      </c>
      <c r="D20" s="330">
        <v>0</v>
      </c>
      <c r="E20" s="330">
        <v>3</v>
      </c>
      <c r="F20" s="330">
        <v>5</v>
      </c>
      <c r="G20" s="330">
        <v>1</v>
      </c>
      <c r="H20" s="330">
        <v>0</v>
      </c>
      <c r="I20" s="330">
        <v>0</v>
      </c>
      <c r="J20" s="330">
        <v>1</v>
      </c>
      <c r="K20" s="330">
        <v>0</v>
      </c>
      <c r="L20" s="330">
        <v>0</v>
      </c>
      <c r="M20" s="330">
        <v>1</v>
      </c>
      <c r="N20" s="330">
        <v>0</v>
      </c>
      <c r="O20" s="330">
        <v>2</v>
      </c>
      <c r="P20" s="330">
        <v>2</v>
      </c>
      <c r="Q20" s="330">
        <v>0</v>
      </c>
      <c r="R20" s="330">
        <v>1</v>
      </c>
      <c r="S20" s="330">
        <v>1</v>
      </c>
      <c r="T20" s="330">
        <v>0</v>
      </c>
      <c r="U20" s="330">
        <v>0</v>
      </c>
      <c r="V20" s="330">
        <v>0</v>
      </c>
      <c r="W20" s="330">
        <v>65</v>
      </c>
      <c r="X20" s="230">
        <f aca="true" t="shared" si="2" ref="X20:X33">SUM(B20:W20)</f>
        <v>85</v>
      </c>
      <c r="Z20" s="95"/>
    </row>
    <row r="21" spans="1:26" s="144" customFormat="1" ht="15.75">
      <c r="A21" s="264" t="s">
        <v>300</v>
      </c>
      <c r="B21" s="330">
        <v>0</v>
      </c>
      <c r="C21" s="330">
        <v>3</v>
      </c>
      <c r="D21" s="330">
        <v>2</v>
      </c>
      <c r="E21" s="330">
        <v>6</v>
      </c>
      <c r="F21" s="330">
        <v>6</v>
      </c>
      <c r="G21" s="330">
        <v>1</v>
      </c>
      <c r="H21" s="330">
        <v>0</v>
      </c>
      <c r="I21" s="330">
        <v>0</v>
      </c>
      <c r="J21" s="330">
        <v>0</v>
      </c>
      <c r="K21" s="330">
        <v>2</v>
      </c>
      <c r="L21" s="330">
        <v>0</v>
      </c>
      <c r="M21" s="330">
        <v>0</v>
      </c>
      <c r="N21" s="330">
        <v>1</v>
      </c>
      <c r="O21" s="330">
        <v>2</v>
      </c>
      <c r="P21" s="330">
        <v>0</v>
      </c>
      <c r="Q21" s="330">
        <v>0</v>
      </c>
      <c r="R21" s="330">
        <v>2</v>
      </c>
      <c r="S21" s="330">
        <v>0</v>
      </c>
      <c r="T21" s="330">
        <v>2</v>
      </c>
      <c r="U21" s="330">
        <v>5</v>
      </c>
      <c r="V21" s="330">
        <v>0</v>
      </c>
      <c r="W21" s="330">
        <v>41</v>
      </c>
      <c r="X21" s="230">
        <f t="shared" si="2"/>
        <v>73</v>
      </c>
      <c r="Z21" s="95"/>
    </row>
    <row r="22" spans="1:26" s="144" customFormat="1" ht="15.75" customHeight="1">
      <c r="A22" s="263" t="s">
        <v>252</v>
      </c>
      <c r="B22" s="330">
        <v>1</v>
      </c>
      <c r="C22" s="330">
        <v>1</v>
      </c>
      <c r="D22" s="330">
        <v>0</v>
      </c>
      <c r="E22" s="330">
        <v>1</v>
      </c>
      <c r="F22" s="330">
        <v>1</v>
      </c>
      <c r="G22" s="330">
        <v>0</v>
      </c>
      <c r="H22" s="330">
        <v>0</v>
      </c>
      <c r="I22" s="330">
        <v>0</v>
      </c>
      <c r="J22" s="330">
        <v>0</v>
      </c>
      <c r="K22" s="330">
        <v>0</v>
      </c>
      <c r="L22" s="330">
        <v>0</v>
      </c>
      <c r="M22" s="330">
        <v>1</v>
      </c>
      <c r="N22" s="330">
        <v>0</v>
      </c>
      <c r="O22" s="330">
        <v>1</v>
      </c>
      <c r="P22" s="330">
        <v>1</v>
      </c>
      <c r="Q22" s="330">
        <v>0</v>
      </c>
      <c r="R22" s="330">
        <v>0</v>
      </c>
      <c r="S22" s="330">
        <v>0</v>
      </c>
      <c r="T22" s="330">
        <v>0</v>
      </c>
      <c r="U22" s="330">
        <v>1</v>
      </c>
      <c r="V22" s="330">
        <v>0</v>
      </c>
      <c r="W22" s="330">
        <v>17</v>
      </c>
      <c r="X22" s="230">
        <f t="shared" si="2"/>
        <v>25</v>
      </c>
      <c r="Z22" s="2"/>
    </row>
    <row r="23" spans="1:26" s="144" customFormat="1" ht="15.75" customHeight="1">
      <c r="A23" s="263" t="s">
        <v>80</v>
      </c>
      <c r="B23" s="330">
        <v>1</v>
      </c>
      <c r="C23" s="330">
        <v>1</v>
      </c>
      <c r="D23" s="330">
        <v>0</v>
      </c>
      <c r="E23" s="330">
        <v>1</v>
      </c>
      <c r="F23" s="330">
        <v>0</v>
      </c>
      <c r="G23" s="330">
        <v>1</v>
      </c>
      <c r="H23" s="330">
        <v>0</v>
      </c>
      <c r="I23" s="330">
        <v>0</v>
      </c>
      <c r="J23" s="330">
        <v>0</v>
      </c>
      <c r="K23" s="330">
        <v>0</v>
      </c>
      <c r="L23" s="330">
        <v>0</v>
      </c>
      <c r="M23" s="330">
        <v>1</v>
      </c>
      <c r="N23" s="330">
        <v>0</v>
      </c>
      <c r="O23" s="330">
        <v>1</v>
      </c>
      <c r="P23" s="330">
        <v>1</v>
      </c>
      <c r="Q23" s="330">
        <v>1</v>
      </c>
      <c r="R23" s="330">
        <v>1</v>
      </c>
      <c r="S23" s="330">
        <v>1</v>
      </c>
      <c r="T23" s="330">
        <v>1</v>
      </c>
      <c r="U23" s="330">
        <v>0</v>
      </c>
      <c r="V23" s="330">
        <v>0</v>
      </c>
      <c r="W23" s="330">
        <v>16</v>
      </c>
      <c r="X23" s="229">
        <f t="shared" si="2"/>
        <v>27</v>
      </c>
      <c r="Z23" s="2"/>
    </row>
    <row r="24" spans="1:26" s="95" customFormat="1" ht="15.75">
      <c r="A24" s="227" t="s">
        <v>188</v>
      </c>
      <c r="B24" s="330">
        <v>5</v>
      </c>
      <c r="C24" s="330">
        <v>2</v>
      </c>
      <c r="D24" s="330">
        <v>2</v>
      </c>
      <c r="E24" s="330">
        <v>17</v>
      </c>
      <c r="F24" s="330">
        <v>5</v>
      </c>
      <c r="G24" s="330">
        <v>2</v>
      </c>
      <c r="H24" s="330">
        <v>2</v>
      </c>
      <c r="I24" s="330">
        <v>1</v>
      </c>
      <c r="J24" s="330">
        <v>2</v>
      </c>
      <c r="K24" s="330">
        <v>0</v>
      </c>
      <c r="L24" s="330">
        <v>0</v>
      </c>
      <c r="M24" s="330">
        <v>2</v>
      </c>
      <c r="N24" s="330">
        <v>0</v>
      </c>
      <c r="O24" s="330">
        <v>5</v>
      </c>
      <c r="P24" s="330">
        <v>0</v>
      </c>
      <c r="Q24" s="330">
        <v>2</v>
      </c>
      <c r="R24" s="330">
        <v>2</v>
      </c>
      <c r="S24" s="330">
        <v>5</v>
      </c>
      <c r="T24" s="330">
        <v>7</v>
      </c>
      <c r="U24" s="330">
        <v>2</v>
      </c>
      <c r="V24" s="330">
        <v>0</v>
      </c>
      <c r="W24" s="330">
        <v>99</v>
      </c>
      <c r="X24" s="226">
        <f t="shared" si="2"/>
        <v>162</v>
      </c>
      <c r="Z24" s="86"/>
    </row>
    <row r="25" spans="1:26" s="95" customFormat="1" ht="15.75">
      <c r="A25" s="227" t="s">
        <v>79</v>
      </c>
      <c r="B25" s="330">
        <v>0</v>
      </c>
      <c r="C25" s="330">
        <v>0</v>
      </c>
      <c r="D25" s="330">
        <v>0</v>
      </c>
      <c r="E25" s="330">
        <v>1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0</v>
      </c>
      <c r="M25" s="330">
        <v>0</v>
      </c>
      <c r="N25" s="330">
        <v>0</v>
      </c>
      <c r="O25" s="330">
        <v>0</v>
      </c>
      <c r="P25" s="330">
        <v>0</v>
      </c>
      <c r="Q25" s="330">
        <v>0</v>
      </c>
      <c r="R25" s="330">
        <v>0</v>
      </c>
      <c r="S25" s="330">
        <v>1</v>
      </c>
      <c r="T25" s="330">
        <v>1</v>
      </c>
      <c r="U25" s="330">
        <v>2</v>
      </c>
      <c r="V25" s="330">
        <v>0</v>
      </c>
      <c r="W25" s="330">
        <v>9</v>
      </c>
      <c r="X25" s="226">
        <f t="shared" si="2"/>
        <v>14</v>
      </c>
      <c r="Z25" s="86"/>
    </row>
    <row r="26" spans="1:26" s="95" customFormat="1" ht="15.75">
      <c r="A26" s="227" t="s">
        <v>189</v>
      </c>
      <c r="B26" s="330">
        <v>2</v>
      </c>
      <c r="C26" s="330">
        <v>1</v>
      </c>
      <c r="D26" s="330">
        <v>2</v>
      </c>
      <c r="E26" s="330">
        <v>4</v>
      </c>
      <c r="F26" s="330">
        <v>2</v>
      </c>
      <c r="G26" s="330">
        <v>0</v>
      </c>
      <c r="H26" s="330">
        <v>0</v>
      </c>
      <c r="I26" s="330">
        <v>0</v>
      </c>
      <c r="J26" s="330">
        <v>0</v>
      </c>
      <c r="K26" s="330">
        <v>1</v>
      </c>
      <c r="L26" s="330">
        <v>0</v>
      </c>
      <c r="M26" s="330">
        <v>0</v>
      </c>
      <c r="N26" s="330">
        <v>0</v>
      </c>
      <c r="O26" s="330">
        <v>1</v>
      </c>
      <c r="P26" s="330">
        <v>0</v>
      </c>
      <c r="Q26" s="330">
        <v>4</v>
      </c>
      <c r="R26" s="330">
        <v>3</v>
      </c>
      <c r="S26" s="330">
        <v>0</v>
      </c>
      <c r="T26" s="330">
        <v>1</v>
      </c>
      <c r="U26" s="330">
        <v>2</v>
      </c>
      <c r="V26" s="330">
        <v>0</v>
      </c>
      <c r="W26" s="330">
        <v>37</v>
      </c>
      <c r="X26" s="226">
        <f t="shared" si="2"/>
        <v>60</v>
      </c>
      <c r="Z26" s="86"/>
    </row>
    <row r="27" spans="1:26" s="2" customFormat="1" ht="15.75">
      <c r="A27" s="227" t="s">
        <v>115</v>
      </c>
      <c r="B27" s="340">
        <v>46</v>
      </c>
      <c r="C27" s="340">
        <v>23</v>
      </c>
      <c r="D27" s="340">
        <v>20</v>
      </c>
      <c r="E27" s="340">
        <v>86</v>
      </c>
      <c r="F27" s="340">
        <v>83</v>
      </c>
      <c r="G27" s="340">
        <v>3</v>
      </c>
      <c r="H27" s="340">
        <v>8</v>
      </c>
      <c r="I27" s="340">
        <v>0</v>
      </c>
      <c r="J27" s="340">
        <v>4</v>
      </c>
      <c r="K27" s="340">
        <v>34</v>
      </c>
      <c r="L27" s="340">
        <v>38</v>
      </c>
      <c r="M27" s="340">
        <v>7</v>
      </c>
      <c r="N27" s="340">
        <v>14</v>
      </c>
      <c r="O27" s="340">
        <v>21</v>
      </c>
      <c r="P27" s="340">
        <v>17</v>
      </c>
      <c r="Q27" s="340">
        <v>45</v>
      </c>
      <c r="R27" s="340">
        <v>17</v>
      </c>
      <c r="S27" s="340">
        <v>16</v>
      </c>
      <c r="T27" s="340">
        <v>39</v>
      </c>
      <c r="U27" s="340">
        <v>48</v>
      </c>
      <c r="V27" s="340">
        <v>13</v>
      </c>
      <c r="W27" s="340">
        <v>659</v>
      </c>
      <c r="X27" s="226">
        <f t="shared" si="2"/>
        <v>1241</v>
      </c>
      <c r="Z27" s="86"/>
    </row>
    <row r="28" spans="1:24" s="2" customFormat="1" ht="15.75">
      <c r="A28" s="227" t="s">
        <v>333</v>
      </c>
      <c r="B28" s="330">
        <v>4</v>
      </c>
      <c r="C28" s="330">
        <v>4</v>
      </c>
      <c r="D28" s="330">
        <v>2</v>
      </c>
      <c r="E28" s="330">
        <v>10</v>
      </c>
      <c r="F28" s="330">
        <v>2</v>
      </c>
      <c r="G28" s="330">
        <v>0</v>
      </c>
      <c r="H28" s="330">
        <v>0</v>
      </c>
      <c r="I28" s="330">
        <v>0</v>
      </c>
      <c r="J28" s="330">
        <v>1</v>
      </c>
      <c r="K28" s="330">
        <v>1</v>
      </c>
      <c r="L28" s="330">
        <v>4</v>
      </c>
      <c r="M28" s="330">
        <v>0</v>
      </c>
      <c r="N28" s="330">
        <v>3</v>
      </c>
      <c r="O28" s="330">
        <v>2</v>
      </c>
      <c r="P28" s="330">
        <v>3</v>
      </c>
      <c r="Q28" s="330">
        <v>8</v>
      </c>
      <c r="R28" s="330">
        <v>0</v>
      </c>
      <c r="S28" s="330">
        <v>3</v>
      </c>
      <c r="T28" s="330">
        <v>3</v>
      </c>
      <c r="U28" s="330">
        <v>3</v>
      </c>
      <c r="V28" s="330">
        <v>1</v>
      </c>
      <c r="W28" s="330">
        <v>29</v>
      </c>
      <c r="X28" s="226">
        <f t="shared" si="2"/>
        <v>83</v>
      </c>
    </row>
    <row r="29" spans="1:26" s="86" customFormat="1" ht="15.75">
      <c r="A29" s="350" t="s">
        <v>126</v>
      </c>
      <c r="B29" s="351">
        <v>36</v>
      </c>
      <c r="C29" s="351">
        <v>16</v>
      </c>
      <c r="D29" s="351">
        <v>15</v>
      </c>
      <c r="E29" s="351">
        <v>56</v>
      </c>
      <c r="F29" s="351">
        <v>22</v>
      </c>
      <c r="G29" s="351">
        <v>12</v>
      </c>
      <c r="H29" s="351">
        <v>11</v>
      </c>
      <c r="I29" s="351">
        <v>7</v>
      </c>
      <c r="J29" s="351">
        <v>11</v>
      </c>
      <c r="K29" s="351">
        <v>6</v>
      </c>
      <c r="L29" s="351">
        <v>15</v>
      </c>
      <c r="M29" s="351">
        <v>5</v>
      </c>
      <c r="N29" s="351">
        <v>2</v>
      </c>
      <c r="O29" s="351">
        <v>9</v>
      </c>
      <c r="P29" s="351">
        <v>10</v>
      </c>
      <c r="Q29" s="351">
        <v>7</v>
      </c>
      <c r="R29" s="351">
        <v>10</v>
      </c>
      <c r="S29" s="351">
        <v>14</v>
      </c>
      <c r="T29" s="351">
        <v>10</v>
      </c>
      <c r="U29" s="351">
        <v>24</v>
      </c>
      <c r="V29" s="351">
        <v>0</v>
      </c>
      <c r="W29" s="351">
        <v>222</v>
      </c>
      <c r="X29" s="352">
        <f t="shared" si="2"/>
        <v>520</v>
      </c>
      <c r="Z29" s="96"/>
    </row>
    <row r="30" spans="1:26" s="86" customFormat="1" ht="15.75">
      <c r="A30" s="139" t="s">
        <v>187</v>
      </c>
      <c r="B30" s="359">
        <v>4</v>
      </c>
      <c r="C30" s="359">
        <v>4</v>
      </c>
      <c r="D30" s="359">
        <v>3</v>
      </c>
      <c r="E30" s="359">
        <v>6</v>
      </c>
      <c r="F30" s="359">
        <v>5</v>
      </c>
      <c r="G30" s="359">
        <v>3</v>
      </c>
      <c r="H30" s="359">
        <v>1</v>
      </c>
      <c r="I30" s="359">
        <v>0</v>
      </c>
      <c r="J30" s="359">
        <v>2</v>
      </c>
      <c r="K30" s="359">
        <v>1</v>
      </c>
      <c r="L30" s="359">
        <v>1</v>
      </c>
      <c r="M30" s="359">
        <v>2</v>
      </c>
      <c r="N30" s="359">
        <v>1</v>
      </c>
      <c r="O30" s="359">
        <v>3</v>
      </c>
      <c r="P30" s="359">
        <v>5</v>
      </c>
      <c r="Q30" s="359">
        <v>1</v>
      </c>
      <c r="R30" s="359">
        <v>1</v>
      </c>
      <c r="S30" s="359">
        <v>3</v>
      </c>
      <c r="T30" s="359">
        <v>3</v>
      </c>
      <c r="U30" s="359">
        <v>6</v>
      </c>
      <c r="V30" s="359">
        <v>1</v>
      </c>
      <c r="W30" s="359">
        <v>113</v>
      </c>
      <c r="X30" s="353">
        <f t="shared" si="2"/>
        <v>169</v>
      </c>
      <c r="Z30" s="96"/>
    </row>
    <row r="31" spans="1:26" s="86" customFormat="1" ht="31.5">
      <c r="A31" s="139" t="s">
        <v>336</v>
      </c>
      <c r="B31" s="360">
        <v>0</v>
      </c>
      <c r="C31" s="360">
        <v>1</v>
      </c>
      <c r="D31" s="360">
        <v>0</v>
      </c>
      <c r="E31" s="360">
        <v>1</v>
      </c>
      <c r="F31" s="360">
        <v>0</v>
      </c>
      <c r="G31" s="360">
        <v>1</v>
      </c>
      <c r="H31" s="360">
        <v>0</v>
      </c>
      <c r="I31" s="360">
        <v>0</v>
      </c>
      <c r="J31" s="360">
        <v>0</v>
      </c>
      <c r="K31" s="360">
        <v>0</v>
      </c>
      <c r="L31" s="360">
        <v>0</v>
      </c>
      <c r="M31" s="360">
        <v>1</v>
      </c>
      <c r="N31" s="360">
        <v>0</v>
      </c>
      <c r="O31" s="360">
        <v>0</v>
      </c>
      <c r="P31" s="360">
        <v>1</v>
      </c>
      <c r="Q31" s="360">
        <v>1</v>
      </c>
      <c r="R31" s="360">
        <v>0</v>
      </c>
      <c r="S31" s="360">
        <v>1</v>
      </c>
      <c r="T31" s="360">
        <v>0</v>
      </c>
      <c r="U31" s="360">
        <v>0</v>
      </c>
      <c r="V31" s="360">
        <v>0</v>
      </c>
      <c r="W31" s="360">
        <v>21</v>
      </c>
      <c r="X31" s="353">
        <f t="shared" si="2"/>
        <v>28</v>
      </c>
      <c r="Z31" s="96"/>
    </row>
    <row r="32" spans="1:26" s="86" customFormat="1" ht="15.75">
      <c r="A32" s="139" t="s">
        <v>334</v>
      </c>
      <c r="B32" s="354">
        <v>5</v>
      </c>
      <c r="C32" s="354">
        <v>13</v>
      </c>
      <c r="D32" s="354">
        <v>4</v>
      </c>
      <c r="E32" s="354">
        <v>4</v>
      </c>
      <c r="F32" s="354">
        <v>18</v>
      </c>
      <c r="G32" s="354">
        <v>1</v>
      </c>
      <c r="H32" s="354">
        <v>3</v>
      </c>
      <c r="I32" s="354">
        <v>2</v>
      </c>
      <c r="J32" s="354">
        <v>0</v>
      </c>
      <c r="K32" s="354">
        <v>4</v>
      </c>
      <c r="L32" s="354">
        <v>2</v>
      </c>
      <c r="M32" s="354">
        <v>2</v>
      </c>
      <c r="N32" s="354">
        <v>8</v>
      </c>
      <c r="O32" s="354">
        <v>7</v>
      </c>
      <c r="P32" s="354">
        <v>4</v>
      </c>
      <c r="Q32" s="354">
        <v>0</v>
      </c>
      <c r="R32" s="354">
        <v>1</v>
      </c>
      <c r="S32" s="354">
        <v>6</v>
      </c>
      <c r="T32" s="354">
        <v>4</v>
      </c>
      <c r="U32" s="354">
        <v>6</v>
      </c>
      <c r="V32" s="354">
        <v>1</v>
      </c>
      <c r="W32" s="354">
        <v>99</v>
      </c>
      <c r="X32" s="353">
        <f t="shared" si="2"/>
        <v>194</v>
      </c>
      <c r="Z32" s="96"/>
    </row>
    <row r="33" spans="1:25" s="86" customFormat="1" ht="15.75">
      <c r="A33" s="139" t="s">
        <v>282</v>
      </c>
      <c r="B33" s="354">
        <v>10</v>
      </c>
      <c r="C33" s="354">
        <v>14</v>
      </c>
      <c r="D33" s="354">
        <v>0</v>
      </c>
      <c r="E33" s="354">
        <v>4</v>
      </c>
      <c r="F33" s="354">
        <v>13</v>
      </c>
      <c r="G33" s="354">
        <v>0</v>
      </c>
      <c r="H33" s="354">
        <v>0</v>
      </c>
      <c r="I33" s="354">
        <v>4</v>
      </c>
      <c r="J33" s="354">
        <v>0</v>
      </c>
      <c r="K33" s="354">
        <v>7</v>
      </c>
      <c r="L33" s="354">
        <v>0</v>
      </c>
      <c r="M33" s="354">
        <v>0</v>
      </c>
      <c r="N33" s="354">
        <v>5</v>
      </c>
      <c r="O33" s="354">
        <v>0</v>
      </c>
      <c r="P33" s="354">
        <v>8</v>
      </c>
      <c r="Q33" s="354">
        <v>0</v>
      </c>
      <c r="R33" s="354">
        <v>0</v>
      </c>
      <c r="S33" s="354">
        <v>7</v>
      </c>
      <c r="T33" s="354">
        <v>0</v>
      </c>
      <c r="U33" s="354">
        <v>20</v>
      </c>
      <c r="V33" s="354">
        <v>0</v>
      </c>
      <c r="W33" s="354">
        <v>64</v>
      </c>
      <c r="X33" s="353">
        <f t="shared" si="2"/>
        <v>156</v>
      </c>
      <c r="Y33" s="96"/>
    </row>
    <row r="34" spans="1:24" s="96" customFormat="1" ht="15.75">
      <c r="A34" s="355" t="s">
        <v>61</v>
      </c>
      <c r="B34" s="356">
        <f aca="true" t="shared" si="3" ref="B34:W34">SUM(B5:B33)</f>
        <v>155</v>
      </c>
      <c r="C34" s="356">
        <f t="shared" si="3"/>
        <v>119</v>
      </c>
      <c r="D34" s="356">
        <f t="shared" si="3"/>
        <v>91</v>
      </c>
      <c r="E34" s="356">
        <f t="shared" si="3"/>
        <v>305</v>
      </c>
      <c r="F34" s="356">
        <f t="shared" si="3"/>
        <v>201</v>
      </c>
      <c r="G34" s="356">
        <f t="shared" si="3"/>
        <v>51</v>
      </c>
      <c r="H34" s="356">
        <f t="shared" si="3"/>
        <v>36</v>
      </c>
      <c r="I34" s="356">
        <f t="shared" si="3"/>
        <v>19</v>
      </c>
      <c r="J34" s="356">
        <f t="shared" si="3"/>
        <v>36</v>
      </c>
      <c r="K34" s="356">
        <f t="shared" si="3"/>
        <v>71</v>
      </c>
      <c r="L34" s="356">
        <f t="shared" si="3"/>
        <v>96</v>
      </c>
      <c r="M34" s="356">
        <f t="shared" si="3"/>
        <v>34</v>
      </c>
      <c r="N34" s="356">
        <f t="shared" si="3"/>
        <v>42</v>
      </c>
      <c r="O34" s="356">
        <f t="shared" si="3"/>
        <v>86</v>
      </c>
      <c r="P34" s="356">
        <f t="shared" si="3"/>
        <v>76</v>
      </c>
      <c r="Q34" s="356">
        <f t="shared" si="3"/>
        <v>103</v>
      </c>
      <c r="R34" s="356">
        <f t="shared" si="3"/>
        <v>55</v>
      </c>
      <c r="S34" s="356">
        <f t="shared" si="3"/>
        <v>101</v>
      </c>
      <c r="T34" s="356">
        <f t="shared" si="3"/>
        <v>98</v>
      </c>
      <c r="U34" s="356">
        <f t="shared" si="3"/>
        <v>169</v>
      </c>
      <c r="V34" s="356">
        <f t="shared" si="3"/>
        <v>23</v>
      </c>
      <c r="W34" s="356">
        <f t="shared" si="3"/>
        <v>2438</v>
      </c>
      <c r="X34" s="356">
        <f>SUM(X5:X33)</f>
        <v>4405</v>
      </c>
    </row>
    <row r="35" spans="1:24" s="96" customFormat="1" ht="15.75">
      <c r="A35" s="205" t="s">
        <v>232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</row>
    <row r="36" spans="1:24" s="96" customFormat="1" ht="28.5" customHeight="1">
      <c r="A36" s="163" t="s">
        <v>278</v>
      </c>
      <c r="B36" s="143">
        <v>8</v>
      </c>
      <c r="C36" s="143">
        <v>4</v>
      </c>
      <c r="D36" s="143">
        <v>3</v>
      </c>
      <c r="E36" s="143">
        <v>9</v>
      </c>
      <c r="F36" s="143">
        <v>3</v>
      </c>
      <c r="G36" s="143">
        <v>6</v>
      </c>
      <c r="H36" s="143">
        <v>0</v>
      </c>
      <c r="I36" s="143">
        <v>0</v>
      </c>
      <c r="J36" s="143">
        <v>1</v>
      </c>
      <c r="K36" s="143">
        <v>3</v>
      </c>
      <c r="L36" s="143">
        <v>2</v>
      </c>
      <c r="M36" s="143">
        <v>1</v>
      </c>
      <c r="N36" s="143">
        <v>4</v>
      </c>
      <c r="O36" s="143">
        <v>0</v>
      </c>
      <c r="P36" s="143">
        <v>2</v>
      </c>
      <c r="Q36" s="143">
        <v>1</v>
      </c>
      <c r="R36" s="143">
        <v>3</v>
      </c>
      <c r="S36" s="143">
        <v>7</v>
      </c>
      <c r="T36" s="143">
        <v>5</v>
      </c>
      <c r="U36" s="143">
        <v>2</v>
      </c>
      <c r="V36" s="143">
        <v>0</v>
      </c>
      <c r="W36" s="143">
        <v>49</v>
      </c>
      <c r="X36" s="233">
        <f>SUM(B36:W36)</f>
        <v>113</v>
      </c>
    </row>
    <row r="37" spans="1:24" s="96" customFormat="1" ht="30.75" customHeight="1">
      <c r="A37" s="163" t="s">
        <v>279</v>
      </c>
      <c r="B37" s="199">
        <v>3</v>
      </c>
      <c r="C37" s="199">
        <v>0</v>
      </c>
      <c r="D37" s="199">
        <v>3</v>
      </c>
      <c r="E37" s="199">
        <v>4</v>
      </c>
      <c r="F37" s="199">
        <v>3</v>
      </c>
      <c r="G37" s="199">
        <v>2</v>
      </c>
      <c r="H37" s="147">
        <v>1</v>
      </c>
      <c r="I37" s="199">
        <v>0</v>
      </c>
      <c r="J37" s="199">
        <v>0</v>
      </c>
      <c r="K37" s="199">
        <v>1</v>
      </c>
      <c r="L37" s="199">
        <v>0</v>
      </c>
      <c r="M37" s="199">
        <v>2</v>
      </c>
      <c r="N37" s="199">
        <v>1</v>
      </c>
      <c r="O37" s="199">
        <v>1</v>
      </c>
      <c r="P37" s="199">
        <v>2</v>
      </c>
      <c r="Q37" s="199">
        <v>6</v>
      </c>
      <c r="R37" s="199">
        <v>2</v>
      </c>
      <c r="S37" s="199">
        <v>4</v>
      </c>
      <c r="T37" s="199">
        <v>8</v>
      </c>
      <c r="U37" s="147">
        <v>4</v>
      </c>
      <c r="V37" s="199">
        <v>1</v>
      </c>
      <c r="W37" s="199">
        <v>26</v>
      </c>
      <c r="X37" s="233">
        <f>SUM(B37:W37)</f>
        <v>74</v>
      </c>
    </row>
    <row r="38" spans="1:24" s="96" customFormat="1" ht="18.75" customHeight="1">
      <c r="A38" s="163" t="s">
        <v>282</v>
      </c>
      <c r="B38" s="362">
        <v>5</v>
      </c>
      <c r="C38" s="362">
        <v>11</v>
      </c>
      <c r="D38" s="362">
        <v>5</v>
      </c>
      <c r="E38" s="362">
        <v>25</v>
      </c>
      <c r="F38" s="362">
        <v>6</v>
      </c>
      <c r="G38" s="362">
        <v>10</v>
      </c>
      <c r="H38" s="302">
        <v>3</v>
      </c>
      <c r="I38" s="362">
        <v>1</v>
      </c>
      <c r="J38" s="362">
        <v>1</v>
      </c>
      <c r="K38" s="362">
        <v>3</v>
      </c>
      <c r="L38" s="362">
        <v>1</v>
      </c>
      <c r="M38" s="362">
        <v>2</v>
      </c>
      <c r="N38" s="362">
        <v>4</v>
      </c>
      <c r="O38" s="362">
        <v>9</v>
      </c>
      <c r="P38" s="362">
        <v>1</v>
      </c>
      <c r="Q38" s="362">
        <v>7</v>
      </c>
      <c r="R38" s="362">
        <v>3</v>
      </c>
      <c r="S38" s="362">
        <v>1</v>
      </c>
      <c r="T38" s="362">
        <v>16</v>
      </c>
      <c r="U38" s="302">
        <v>12</v>
      </c>
      <c r="V38" s="362">
        <v>1</v>
      </c>
      <c r="W38" s="362">
        <v>238</v>
      </c>
      <c r="X38" s="233">
        <f>SUM(B38:W38)</f>
        <v>365</v>
      </c>
    </row>
    <row r="39" spans="1:24" s="96" customFormat="1" ht="15.75">
      <c r="A39" s="205" t="s">
        <v>223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</row>
    <row r="40" spans="1:24" s="96" customFormat="1" ht="31.5">
      <c r="A40" s="149" t="s">
        <v>128</v>
      </c>
      <c r="B40" s="199">
        <v>0</v>
      </c>
      <c r="C40" s="199">
        <v>0</v>
      </c>
      <c r="D40" s="199">
        <v>2</v>
      </c>
      <c r="E40" s="199">
        <v>2</v>
      </c>
      <c r="F40" s="199">
        <v>1</v>
      </c>
      <c r="G40" s="199">
        <v>1</v>
      </c>
      <c r="H40" s="147">
        <v>0</v>
      </c>
      <c r="I40" s="199">
        <v>0</v>
      </c>
      <c r="J40" s="199">
        <v>0</v>
      </c>
      <c r="K40" s="199">
        <v>0</v>
      </c>
      <c r="L40" s="199">
        <v>1</v>
      </c>
      <c r="M40" s="199">
        <v>10</v>
      </c>
      <c r="N40" s="199">
        <v>1</v>
      </c>
      <c r="O40" s="199">
        <v>0</v>
      </c>
      <c r="P40" s="199">
        <v>16</v>
      </c>
      <c r="Q40" s="199">
        <v>1</v>
      </c>
      <c r="R40" s="199">
        <v>6</v>
      </c>
      <c r="S40" s="199">
        <v>0</v>
      </c>
      <c r="T40" s="199">
        <v>4</v>
      </c>
      <c r="U40" s="147">
        <v>0</v>
      </c>
      <c r="V40" s="199">
        <v>1</v>
      </c>
      <c r="W40" s="199">
        <v>66</v>
      </c>
      <c r="X40" s="233">
        <f>SUM(B40:W40)</f>
        <v>112</v>
      </c>
    </row>
    <row r="41" spans="1:24" s="96" customFormat="1" ht="15.75">
      <c r="A41" s="90" t="s">
        <v>125</v>
      </c>
      <c r="B41" s="233">
        <f aca="true" t="shared" si="4" ref="B41:X41">SUM(B36:B40)</f>
        <v>16</v>
      </c>
      <c r="C41" s="233">
        <f t="shared" si="4"/>
        <v>15</v>
      </c>
      <c r="D41" s="233">
        <f t="shared" si="4"/>
        <v>13</v>
      </c>
      <c r="E41" s="233">
        <f t="shared" si="4"/>
        <v>40</v>
      </c>
      <c r="F41" s="233">
        <f t="shared" si="4"/>
        <v>13</v>
      </c>
      <c r="G41" s="233">
        <f t="shared" si="4"/>
        <v>19</v>
      </c>
      <c r="H41" s="233">
        <f t="shared" si="4"/>
        <v>4</v>
      </c>
      <c r="I41" s="233">
        <f t="shared" si="4"/>
        <v>1</v>
      </c>
      <c r="J41" s="233">
        <f t="shared" si="4"/>
        <v>2</v>
      </c>
      <c r="K41" s="233">
        <f t="shared" si="4"/>
        <v>7</v>
      </c>
      <c r="L41" s="233">
        <f t="shared" si="4"/>
        <v>4</v>
      </c>
      <c r="M41" s="233">
        <f t="shared" si="4"/>
        <v>15</v>
      </c>
      <c r="N41" s="233">
        <f t="shared" si="4"/>
        <v>10</v>
      </c>
      <c r="O41" s="233">
        <f t="shared" si="4"/>
        <v>10</v>
      </c>
      <c r="P41" s="233">
        <f t="shared" si="4"/>
        <v>21</v>
      </c>
      <c r="Q41" s="233">
        <f t="shared" si="4"/>
        <v>15</v>
      </c>
      <c r="R41" s="233">
        <f t="shared" si="4"/>
        <v>14</v>
      </c>
      <c r="S41" s="233">
        <f t="shared" si="4"/>
        <v>12</v>
      </c>
      <c r="T41" s="233">
        <f t="shared" si="4"/>
        <v>33</v>
      </c>
      <c r="U41" s="233">
        <f t="shared" si="4"/>
        <v>18</v>
      </c>
      <c r="V41" s="233">
        <f t="shared" si="4"/>
        <v>3</v>
      </c>
      <c r="W41" s="233">
        <f t="shared" si="4"/>
        <v>379</v>
      </c>
      <c r="X41" s="233">
        <f t="shared" si="4"/>
        <v>664</v>
      </c>
    </row>
    <row r="42" spans="1:24" s="86" customFormat="1" ht="15.75">
      <c r="A42" s="357" t="s">
        <v>87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s="86" customFormat="1" ht="16.5" customHeight="1">
      <c r="A43" s="358" t="s">
        <v>88</v>
      </c>
      <c r="B43" s="343">
        <v>1</v>
      </c>
      <c r="C43" s="343">
        <v>0</v>
      </c>
      <c r="D43" s="343">
        <v>1</v>
      </c>
      <c r="E43" s="343">
        <v>3</v>
      </c>
      <c r="F43" s="343">
        <v>1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2</v>
      </c>
      <c r="P43" s="343">
        <v>2</v>
      </c>
      <c r="Q43" s="343">
        <v>0</v>
      </c>
      <c r="R43" s="343">
        <v>0</v>
      </c>
      <c r="S43" s="343">
        <v>0</v>
      </c>
      <c r="T43" s="343">
        <v>3</v>
      </c>
      <c r="U43" s="343">
        <v>0</v>
      </c>
      <c r="V43" s="343">
        <v>0</v>
      </c>
      <c r="W43" s="343">
        <v>14</v>
      </c>
      <c r="X43" s="203">
        <f>SUM(B43:W43)</f>
        <v>27</v>
      </c>
    </row>
    <row r="44" spans="1:24" s="86" customFormat="1" ht="16.5" customHeight="1">
      <c r="A44" s="358" t="s">
        <v>282</v>
      </c>
      <c r="B44" s="343">
        <v>3</v>
      </c>
      <c r="C44" s="343">
        <v>4</v>
      </c>
      <c r="D44" s="343">
        <v>5</v>
      </c>
      <c r="E44" s="343">
        <v>12</v>
      </c>
      <c r="F44" s="343">
        <v>2</v>
      </c>
      <c r="G44" s="343">
        <v>12</v>
      </c>
      <c r="H44" s="343">
        <v>9</v>
      </c>
      <c r="I44" s="343">
        <v>4</v>
      </c>
      <c r="J44" s="343">
        <v>1</v>
      </c>
      <c r="K44" s="343">
        <v>3</v>
      </c>
      <c r="L44" s="343">
        <v>5</v>
      </c>
      <c r="M44" s="343">
        <v>14</v>
      </c>
      <c r="N44" s="343">
        <v>7</v>
      </c>
      <c r="O44" s="343">
        <v>0</v>
      </c>
      <c r="P44" s="343">
        <v>3</v>
      </c>
      <c r="Q44" s="343">
        <v>0</v>
      </c>
      <c r="R44" s="343">
        <v>6</v>
      </c>
      <c r="S44" s="343">
        <v>3</v>
      </c>
      <c r="T44" s="343">
        <v>8</v>
      </c>
      <c r="U44" s="343">
        <v>25</v>
      </c>
      <c r="V44" s="343">
        <v>0</v>
      </c>
      <c r="W44" s="343">
        <v>95</v>
      </c>
      <c r="X44" s="203">
        <f>SUM(B44:W44)</f>
        <v>221</v>
      </c>
    </row>
    <row r="45" spans="1:24" s="97" customFormat="1" ht="19.5" customHeight="1">
      <c r="A45" s="355" t="s">
        <v>1</v>
      </c>
      <c r="B45" s="356">
        <f aca="true" t="shared" si="5" ref="B45:W45">B43+B44</f>
        <v>4</v>
      </c>
      <c r="C45" s="356">
        <f>C43+C44</f>
        <v>4</v>
      </c>
      <c r="D45" s="356">
        <f t="shared" si="5"/>
        <v>6</v>
      </c>
      <c r="E45" s="356">
        <f t="shared" si="5"/>
        <v>15</v>
      </c>
      <c r="F45" s="356">
        <f t="shared" si="5"/>
        <v>3</v>
      </c>
      <c r="G45" s="356">
        <f t="shared" si="5"/>
        <v>12</v>
      </c>
      <c r="H45" s="356">
        <f t="shared" si="5"/>
        <v>9</v>
      </c>
      <c r="I45" s="356">
        <f t="shared" si="5"/>
        <v>4</v>
      </c>
      <c r="J45" s="356">
        <f t="shared" si="5"/>
        <v>1</v>
      </c>
      <c r="K45" s="356">
        <f>K43+K44</f>
        <v>3</v>
      </c>
      <c r="L45" s="356">
        <f t="shared" si="5"/>
        <v>5</v>
      </c>
      <c r="M45" s="356">
        <f t="shared" si="5"/>
        <v>14</v>
      </c>
      <c r="N45" s="356">
        <f t="shared" si="5"/>
        <v>7</v>
      </c>
      <c r="O45" s="356">
        <f t="shared" si="5"/>
        <v>2</v>
      </c>
      <c r="P45" s="356">
        <f t="shared" si="5"/>
        <v>5</v>
      </c>
      <c r="Q45" s="356">
        <f t="shared" si="5"/>
        <v>0</v>
      </c>
      <c r="R45" s="356">
        <f t="shared" si="5"/>
        <v>6</v>
      </c>
      <c r="S45" s="356">
        <f t="shared" si="5"/>
        <v>3</v>
      </c>
      <c r="T45" s="356">
        <f t="shared" si="5"/>
        <v>11</v>
      </c>
      <c r="U45" s="356">
        <f t="shared" si="5"/>
        <v>25</v>
      </c>
      <c r="V45" s="356">
        <f t="shared" si="5"/>
        <v>0</v>
      </c>
      <c r="W45" s="356">
        <f t="shared" si="5"/>
        <v>109</v>
      </c>
      <c r="X45" s="356">
        <f>X43+X44</f>
        <v>248</v>
      </c>
    </row>
    <row r="46" spans="1:24" ht="15.75">
      <c r="A46" s="205" t="s">
        <v>233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</row>
    <row r="47" spans="1:24" s="86" customFormat="1" ht="34.5" customHeight="1">
      <c r="A47" s="139" t="s">
        <v>253</v>
      </c>
      <c r="B47" s="346">
        <v>0</v>
      </c>
      <c r="C47" s="346">
        <v>0</v>
      </c>
      <c r="D47" s="346">
        <v>0</v>
      </c>
      <c r="E47" s="346">
        <v>2</v>
      </c>
      <c r="F47" s="347">
        <v>2</v>
      </c>
      <c r="G47" s="346">
        <v>0</v>
      </c>
      <c r="H47" s="346">
        <v>0</v>
      </c>
      <c r="I47" s="346">
        <v>0</v>
      </c>
      <c r="J47" s="346">
        <v>0</v>
      </c>
      <c r="K47" s="346">
        <v>0</v>
      </c>
      <c r="L47" s="346">
        <v>0</v>
      </c>
      <c r="M47" s="346">
        <v>0</v>
      </c>
      <c r="N47" s="346">
        <v>0</v>
      </c>
      <c r="O47" s="347">
        <v>0</v>
      </c>
      <c r="P47" s="346">
        <v>0</v>
      </c>
      <c r="Q47" s="346">
        <v>0</v>
      </c>
      <c r="R47" s="346">
        <v>0</v>
      </c>
      <c r="S47" s="346">
        <v>0</v>
      </c>
      <c r="T47" s="347">
        <v>0</v>
      </c>
      <c r="U47" s="346">
        <v>2</v>
      </c>
      <c r="V47" s="346">
        <v>0</v>
      </c>
      <c r="W47" s="347">
        <v>24</v>
      </c>
      <c r="X47" s="207">
        <f>SUM(B47:W47)</f>
        <v>30</v>
      </c>
    </row>
    <row r="48" spans="1:24" s="145" customFormat="1" ht="15.75">
      <c r="A48" s="26" t="s">
        <v>1</v>
      </c>
      <c r="B48" s="287">
        <f>SUM(B47)</f>
        <v>0</v>
      </c>
      <c r="C48" s="287">
        <f>SUM(C47)</f>
        <v>0</v>
      </c>
      <c r="D48" s="287">
        <f aca="true" t="shared" si="6" ref="D48:W48">SUM(D47)</f>
        <v>0</v>
      </c>
      <c r="E48" s="287">
        <f t="shared" si="6"/>
        <v>2</v>
      </c>
      <c r="F48" s="287">
        <f t="shared" si="6"/>
        <v>2</v>
      </c>
      <c r="G48" s="287">
        <f t="shared" si="6"/>
        <v>0</v>
      </c>
      <c r="H48" s="287">
        <f t="shared" si="6"/>
        <v>0</v>
      </c>
      <c r="I48" s="287">
        <f t="shared" si="6"/>
        <v>0</v>
      </c>
      <c r="J48" s="287">
        <f t="shared" si="6"/>
        <v>0</v>
      </c>
      <c r="K48" s="287">
        <f>SUM(K47)</f>
        <v>0</v>
      </c>
      <c r="L48" s="287">
        <f t="shared" si="6"/>
        <v>0</v>
      </c>
      <c r="M48" s="287">
        <f t="shared" si="6"/>
        <v>0</v>
      </c>
      <c r="N48" s="287">
        <f t="shared" si="6"/>
        <v>0</v>
      </c>
      <c r="O48" s="287">
        <f t="shared" si="6"/>
        <v>0</v>
      </c>
      <c r="P48" s="287">
        <f t="shared" si="6"/>
        <v>0</v>
      </c>
      <c r="Q48" s="287">
        <f t="shared" si="6"/>
        <v>0</v>
      </c>
      <c r="R48" s="287">
        <f t="shared" si="6"/>
        <v>0</v>
      </c>
      <c r="S48" s="287">
        <f t="shared" si="6"/>
        <v>0</v>
      </c>
      <c r="T48" s="287">
        <f t="shared" si="6"/>
        <v>0</v>
      </c>
      <c r="U48" s="287">
        <f t="shared" si="6"/>
        <v>2</v>
      </c>
      <c r="V48" s="287">
        <f t="shared" si="6"/>
        <v>0</v>
      </c>
      <c r="W48" s="287">
        <f t="shared" si="6"/>
        <v>24</v>
      </c>
      <c r="X48" s="287">
        <f>SUM(X47)</f>
        <v>30</v>
      </c>
    </row>
    <row r="49" spans="1:24" ht="15.75">
      <c r="A49" s="345" t="s">
        <v>118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</row>
    <row r="50" spans="1:24" s="96" customFormat="1" ht="15.75">
      <c r="A50" s="208" t="s">
        <v>277</v>
      </c>
      <c r="B50" s="349">
        <v>0</v>
      </c>
      <c r="C50" s="349">
        <v>1</v>
      </c>
      <c r="D50" s="349">
        <v>0</v>
      </c>
      <c r="E50" s="349">
        <v>2</v>
      </c>
      <c r="F50" s="349">
        <v>2</v>
      </c>
      <c r="G50" s="349">
        <v>1</v>
      </c>
      <c r="H50" s="349">
        <v>0</v>
      </c>
      <c r="I50" s="349">
        <v>0</v>
      </c>
      <c r="J50" s="349">
        <v>0</v>
      </c>
      <c r="K50" s="349">
        <v>1</v>
      </c>
      <c r="L50" s="349">
        <v>0</v>
      </c>
      <c r="M50" s="349">
        <v>2</v>
      </c>
      <c r="N50" s="349">
        <v>0</v>
      </c>
      <c r="O50" s="349">
        <v>0</v>
      </c>
      <c r="P50" s="349">
        <v>0</v>
      </c>
      <c r="Q50" s="349">
        <v>0</v>
      </c>
      <c r="R50" s="349">
        <v>2</v>
      </c>
      <c r="S50" s="349">
        <v>0</v>
      </c>
      <c r="T50" s="349">
        <v>2</v>
      </c>
      <c r="U50" s="349">
        <v>0</v>
      </c>
      <c r="V50" s="349">
        <v>0</v>
      </c>
      <c r="W50" s="349">
        <v>21</v>
      </c>
      <c r="X50" s="203">
        <f>SUM(B50:W50)</f>
        <v>34</v>
      </c>
    </row>
    <row r="51" spans="1:24" s="96" customFormat="1" ht="15.75">
      <c r="A51" s="26" t="s">
        <v>1</v>
      </c>
      <c r="B51" s="203">
        <f>B50</f>
        <v>0</v>
      </c>
      <c r="C51" s="203">
        <f>C50</f>
        <v>1</v>
      </c>
      <c r="D51" s="203">
        <f aca="true" t="shared" si="7" ref="D51:X51">D50</f>
        <v>0</v>
      </c>
      <c r="E51" s="203">
        <f t="shared" si="7"/>
        <v>2</v>
      </c>
      <c r="F51" s="203">
        <f t="shared" si="7"/>
        <v>2</v>
      </c>
      <c r="G51" s="203">
        <f t="shared" si="7"/>
        <v>1</v>
      </c>
      <c r="H51" s="203">
        <f t="shared" si="7"/>
        <v>0</v>
      </c>
      <c r="I51" s="203">
        <f t="shared" si="7"/>
        <v>0</v>
      </c>
      <c r="J51" s="203">
        <f t="shared" si="7"/>
        <v>0</v>
      </c>
      <c r="K51" s="203">
        <f>K50</f>
        <v>1</v>
      </c>
      <c r="L51" s="203">
        <f t="shared" si="7"/>
        <v>0</v>
      </c>
      <c r="M51" s="203">
        <f t="shared" si="7"/>
        <v>2</v>
      </c>
      <c r="N51" s="203">
        <f t="shared" si="7"/>
        <v>0</v>
      </c>
      <c r="O51" s="203">
        <f t="shared" si="7"/>
        <v>0</v>
      </c>
      <c r="P51" s="203">
        <f t="shared" si="7"/>
        <v>0</v>
      </c>
      <c r="Q51" s="203">
        <f t="shared" si="7"/>
        <v>0</v>
      </c>
      <c r="R51" s="203">
        <f t="shared" si="7"/>
        <v>2</v>
      </c>
      <c r="S51" s="203">
        <f t="shared" si="7"/>
        <v>0</v>
      </c>
      <c r="T51" s="203">
        <f t="shared" si="7"/>
        <v>2</v>
      </c>
      <c r="U51" s="203">
        <f t="shared" si="7"/>
        <v>0</v>
      </c>
      <c r="V51" s="203">
        <f t="shared" si="7"/>
        <v>0</v>
      </c>
      <c r="W51" s="203">
        <f t="shared" si="7"/>
        <v>21</v>
      </c>
      <c r="X51" s="203">
        <f t="shared" si="7"/>
        <v>34</v>
      </c>
    </row>
    <row r="52" spans="1:24" s="96" customFormat="1" ht="18" customHeight="1">
      <c r="A52" s="344" t="s">
        <v>234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1"/>
    </row>
    <row r="53" spans="1:24" s="96" customFormat="1" ht="15.75">
      <c r="A53" s="149" t="s">
        <v>282</v>
      </c>
      <c r="B53" s="349">
        <v>1</v>
      </c>
      <c r="C53" s="349">
        <v>4</v>
      </c>
      <c r="D53" s="349">
        <v>14</v>
      </c>
      <c r="E53" s="349">
        <v>12</v>
      </c>
      <c r="F53" s="349">
        <v>3</v>
      </c>
      <c r="G53" s="349">
        <v>12</v>
      </c>
      <c r="H53" s="349">
        <v>2</v>
      </c>
      <c r="I53" s="349">
        <v>0</v>
      </c>
      <c r="J53" s="349">
        <v>0</v>
      </c>
      <c r="K53" s="349">
        <v>2</v>
      </c>
      <c r="L53" s="349">
        <v>0</v>
      </c>
      <c r="M53" s="349">
        <v>3</v>
      </c>
      <c r="N53" s="349">
        <v>3</v>
      </c>
      <c r="O53" s="349">
        <v>0</v>
      </c>
      <c r="P53" s="349">
        <v>5</v>
      </c>
      <c r="Q53" s="349">
        <v>0</v>
      </c>
      <c r="R53" s="349">
        <v>5</v>
      </c>
      <c r="S53" s="349">
        <v>1</v>
      </c>
      <c r="T53" s="349">
        <v>7</v>
      </c>
      <c r="U53" s="349">
        <v>0</v>
      </c>
      <c r="V53" s="349">
        <v>2</v>
      </c>
      <c r="W53" s="349">
        <v>80</v>
      </c>
      <c r="X53" s="203">
        <f>SUM(B53:W53)</f>
        <v>156</v>
      </c>
    </row>
    <row r="54" spans="1:24" s="96" customFormat="1" ht="15.75">
      <c r="A54" s="26" t="s">
        <v>1</v>
      </c>
      <c r="B54" s="203">
        <f aca="true" t="shared" si="8" ref="B54:X54">SUM(B53:B53)</f>
        <v>1</v>
      </c>
      <c r="C54" s="203">
        <f>SUM(C53:C53)</f>
        <v>4</v>
      </c>
      <c r="D54" s="203">
        <f t="shared" si="8"/>
        <v>14</v>
      </c>
      <c r="E54" s="203">
        <f t="shared" si="8"/>
        <v>12</v>
      </c>
      <c r="F54" s="203">
        <f t="shared" si="8"/>
        <v>3</v>
      </c>
      <c r="G54" s="203">
        <f t="shared" si="8"/>
        <v>12</v>
      </c>
      <c r="H54" s="203">
        <f t="shared" si="8"/>
        <v>2</v>
      </c>
      <c r="I54" s="203">
        <f t="shared" si="8"/>
        <v>0</v>
      </c>
      <c r="J54" s="203">
        <f t="shared" si="8"/>
        <v>0</v>
      </c>
      <c r="K54" s="203">
        <f>SUM(K53:K53)</f>
        <v>2</v>
      </c>
      <c r="L54" s="203">
        <f t="shared" si="8"/>
        <v>0</v>
      </c>
      <c r="M54" s="203">
        <f t="shared" si="8"/>
        <v>3</v>
      </c>
      <c r="N54" s="203">
        <f t="shared" si="8"/>
        <v>3</v>
      </c>
      <c r="O54" s="203">
        <f t="shared" si="8"/>
        <v>0</v>
      </c>
      <c r="P54" s="203">
        <f t="shared" si="8"/>
        <v>5</v>
      </c>
      <c r="Q54" s="203">
        <f t="shared" si="8"/>
        <v>0</v>
      </c>
      <c r="R54" s="203">
        <f t="shared" si="8"/>
        <v>5</v>
      </c>
      <c r="S54" s="203">
        <f t="shared" si="8"/>
        <v>1</v>
      </c>
      <c r="T54" s="203">
        <f t="shared" si="8"/>
        <v>7</v>
      </c>
      <c r="U54" s="203">
        <f t="shared" si="8"/>
        <v>0</v>
      </c>
      <c r="V54" s="203">
        <f t="shared" si="8"/>
        <v>2</v>
      </c>
      <c r="W54" s="203">
        <f t="shared" si="8"/>
        <v>80</v>
      </c>
      <c r="X54" s="203">
        <f t="shared" si="8"/>
        <v>156</v>
      </c>
    </row>
    <row r="55" spans="1:24" ht="18.75">
      <c r="A55" s="240" t="s">
        <v>255</v>
      </c>
      <c r="B55" s="88">
        <f aca="true" t="shared" si="9" ref="B55:X55">B54+B51+B48+B45+B41+B34</f>
        <v>176</v>
      </c>
      <c r="C55" s="88">
        <f t="shared" si="9"/>
        <v>143</v>
      </c>
      <c r="D55" s="88">
        <f t="shared" si="9"/>
        <v>124</v>
      </c>
      <c r="E55" s="88">
        <f t="shared" si="9"/>
        <v>376</v>
      </c>
      <c r="F55" s="88">
        <f t="shared" si="9"/>
        <v>224</v>
      </c>
      <c r="G55" s="88">
        <f t="shared" si="9"/>
        <v>95</v>
      </c>
      <c r="H55" s="88">
        <f t="shared" si="9"/>
        <v>51</v>
      </c>
      <c r="I55" s="88">
        <f t="shared" si="9"/>
        <v>24</v>
      </c>
      <c r="J55" s="88">
        <f t="shared" si="9"/>
        <v>39</v>
      </c>
      <c r="K55" s="88">
        <f t="shared" si="9"/>
        <v>84</v>
      </c>
      <c r="L55" s="88">
        <f t="shared" si="9"/>
        <v>105</v>
      </c>
      <c r="M55" s="88">
        <f t="shared" si="9"/>
        <v>68</v>
      </c>
      <c r="N55" s="88">
        <f t="shared" si="9"/>
        <v>62</v>
      </c>
      <c r="O55" s="88">
        <f t="shared" si="9"/>
        <v>98</v>
      </c>
      <c r="P55" s="88">
        <f t="shared" si="9"/>
        <v>107</v>
      </c>
      <c r="Q55" s="88">
        <f t="shared" si="9"/>
        <v>118</v>
      </c>
      <c r="R55" s="88">
        <f t="shared" si="9"/>
        <v>82</v>
      </c>
      <c r="S55" s="88">
        <f t="shared" si="9"/>
        <v>117</v>
      </c>
      <c r="T55" s="88">
        <f t="shared" si="9"/>
        <v>151</v>
      </c>
      <c r="U55" s="88">
        <f t="shared" si="9"/>
        <v>214</v>
      </c>
      <c r="V55" s="88">
        <f t="shared" si="9"/>
        <v>28</v>
      </c>
      <c r="W55" s="88">
        <f t="shared" si="9"/>
        <v>3051</v>
      </c>
      <c r="X55" s="88">
        <f t="shared" si="9"/>
        <v>5537</v>
      </c>
    </row>
    <row r="56" spans="1:24" ht="1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</row>
    <row r="57" spans="1:24" ht="1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</row>
    <row r="58" spans="1:24" ht="1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</row>
    <row r="59" spans="1:24" ht="1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</row>
    <row r="60" spans="1:24" ht="1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</row>
    <row r="61" spans="1:24" ht="1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</row>
    <row r="62" spans="1:24" ht="1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</row>
    <row r="63" spans="1:24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</row>
    <row r="64" spans="1:24" ht="1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</row>
    <row r="65" spans="1:24" ht="1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</row>
    <row r="66" spans="1:24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</row>
    <row r="67" spans="1:24" ht="1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</row>
    <row r="68" spans="1:24" ht="1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1:24" ht="1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</row>
    <row r="70" spans="1:24" ht="1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</row>
    <row r="71" spans="1:24" ht="1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</row>
    <row r="72" spans="1:24" ht="1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</row>
    <row r="73" spans="1:24" ht="1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</row>
    <row r="74" spans="1:24" ht="1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</row>
    <row r="75" spans="1:24" ht="1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</row>
    <row r="76" spans="1:24" ht="1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</row>
    <row r="77" spans="1:24" ht="1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</row>
    <row r="78" spans="1:24" ht="1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</row>
    <row r="79" spans="1:24" ht="15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</row>
    <row r="80" spans="1:24" ht="1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</row>
    <row r="81" spans="1:24" ht="1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</row>
    <row r="82" spans="1:24" ht="1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</row>
    <row r="83" spans="1:24" ht="1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</row>
    <row r="84" spans="1:24" ht="1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</row>
    <row r="85" spans="1:24" ht="1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</row>
    <row r="86" spans="1:24" ht="1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</row>
    <row r="87" spans="1:24" ht="1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</row>
    <row r="88" spans="1:24" ht="1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</row>
    <row r="89" spans="1:24" ht="1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</row>
    <row r="90" spans="1:24" ht="1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</row>
    <row r="91" spans="1:24" ht="1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</row>
    <row r="92" spans="1:24" ht="1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</row>
    <row r="93" spans="1:24" ht="1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</row>
    <row r="94" spans="1:24" ht="1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1:24" ht="1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</row>
    <row r="96" spans="1:24" ht="1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</row>
    <row r="97" spans="1:24" ht="1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</row>
    <row r="98" spans="1:24" ht="1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</row>
    <row r="99" spans="1:24" ht="1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</row>
    <row r="100" spans="1:24" ht="1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</row>
    <row r="101" spans="1:24" ht="1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</row>
    <row r="102" spans="1:24" ht="1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</row>
    <row r="103" spans="1:24" ht="1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</row>
    <row r="104" spans="1:24" ht="1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</row>
    <row r="105" spans="1:24" ht="1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</row>
    <row r="106" spans="1:24" ht="1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</row>
    <row r="107" spans="1:24" ht="1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</row>
    <row r="108" spans="1:24" ht="1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</row>
    <row r="109" spans="1:24" ht="1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</row>
    <row r="110" spans="1:24" ht="1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</row>
    <row r="111" spans="1:24" ht="1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</row>
    <row r="112" spans="1:24" ht="1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</row>
    <row r="113" spans="1:24" ht="1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</row>
    <row r="114" spans="1:24" ht="1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</row>
    <row r="115" spans="1:24" ht="1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</row>
    <row r="116" spans="1:24" ht="1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</row>
    <row r="117" spans="1:24" ht="1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</row>
    <row r="118" spans="1:24" ht="1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</row>
    <row r="119" spans="1:24" ht="1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</row>
    <row r="120" spans="1:24" ht="1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</row>
    <row r="121" spans="1:24" ht="1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</row>
    <row r="122" spans="1:24" ht="1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</row>
    <row r="123" spans="1:24" ht="1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</row>
    <row r="124" spans="1:24" ht="1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</row>
    <row r="125" spans="1:24" ht="1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</row>
    <row r="126" spans="1:24" ht="1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</row>
    <row r="127" spans="1:24" ht="1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</row>
    <row r="128" spans="1:24" ht="1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</row>
    <row r="129" spans="1:24" ht="1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</row>
    <row r="130" spans="1:24" ht="1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</row>
    <row r="131" spans="1:24" ht="1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</row>
    <row r="132" spans="1:24" ht="1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</row>
    <row r="133" spans="1:24" ht="1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</row>
    <row r="134" spans="1:24" ht="1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</row>
    <row r="135" spans="1:24" ht="1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</row>
    <row r="136" spans="1:24" ht="1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</row>
    <row r="137" spans="1:24" ht="1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</row>
    <row r="138" spans="1:24" ht="1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</row>
    <row r="139" spans="1:24" ht="1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</row>
    <row r="140" spans="1:24" ht="1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</row>
    <row r="141" spans="1:24" ht="1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</row>
    <row r="142" spans="1:24" ht="1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</row>
    <row r="143" spans="1:24" ht="1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</row>
    <row r="144" spans="1:24" ht="1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</row>
    <row r="145" spans="1:24" ht="15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</row>
    <row r="146" spans="1:24" ht="15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</row>
    <row r="147" spans="1:24" ht="15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</row>
    <row r="148" spans="1:24" ht="15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</row>
    <row r="149" spans="1:24" ht="15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</row>
  </sheetData>
  <sheetProtection/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="110" zoomScaleNormal="110" zoomScalePageLayoutView="0" workbookViewId="0" topLeftCell="A1">
      <selection activeCell="H17" sqref="H17"/>
    </sheetView>
  </sheetViews>
  <sheetFormatPr defaultColWidth="9.140625" defaultRowHeight="15"/>
  <cols>
    <col min="1" max="1" width="12.8515625" style="0" customWidth="1"/>
    <col min="2" max="2" width="14.8515625" style="0" customWidth="1"/>
    <col min="3" max="3" width="15.140625" style="0" customWidth="1"/>
    <col min="4" max="4" width="19.7109375" style="0" customWidth="1"/>
  </cols>
  <sheetData>
    <row r="1" spans="1:4" ht="57" customHeight="1">
      <c r="A1" s="432" t="s">
        <v>121</v>
      </c>
      <c r="B1" s="433"/>
      <c r="C1" s="433"/>
      <c r="D1" s="433"/>
    </row>
    <row r="2" spans="1:4" ht="58.5" customHeight="1">
      <c r="A2" s="78" t="s">
        <v>107</v>
      </c>
      <c r="B2" s="79" t="s">
        <v>120</v>
      </c>
      <c r="C2" s="78" t="s">
        <v>119</v>
      </c>
      <c r="D2" s="78" t="s">
        <v>123</v>
      </c>
    </row>
    <row r="3" spans="1:4" ht="18.75">
      <c r="A3" s="77">
        <v>2015</v>
      </c>
      <c r="B3" s="80">
        <v>6113</v>
      </c>
      <c r="C3" s="80">
        <v>1356250</v>
      </c>
      <c r="D3" s="80">
        <v>1730948</v>
      </c>
    </row>
    <row r="4" spans="1:4" ht="18.75">
      <c r="A4" s="77">
        <v>2016</v>
      </c>
      <c r="B4" s="80">
        <v>3908</v>
      </c>
      <c r="C4" s="80">
        <v>876400</v>
      </c>
      <c r="D4" s="80">
        <v>1113904</v>
      </c>
    </row>
    <row r="6" spans="1:4" ht="35.25" customHeight="1">
      <c r="A6" s="431" t="s">
        <v>122</v>
      </c>
      <c r="B6" s="431"/>
      <c r="C6" s="431"/>
      <c r="D6" s="431"/>
    </row>
  </sheetData>
  <sheetProtection/>
  <mergeCells count="2">
    <mergeCell ref="A6:D6"/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J10" sqref="J10"/>
    </sheetView>
  </sheetViews>
  <sheetFormatPr defaultColWidth="9.140625" defaultRowHeight="15"/>
  <cols>
    <col min="1" max="1" width="30.85156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2.8515625" style="0" customWidth="1"/>
    <col min="2" max="2" width="7.00390625" style="2" customWidth="1"/>
    <col min="3" max="4" width="9.7109375" style="0" customWidth="1"/>
    <col min="5" max="5" width="10.421875" style="2" customWidth="1"/>
    <col min="6" max="6" width="9.57421875" style="2" customWidth="1"/>
    <col min="7" max="7" width="10.421875" style="0" customWidth="1"/>
    <col min="8" max="8" width="9.57421875" style="2" customWidth="1"/>
    <col min="9" max="9" width="10.7109375" style="0" customWidth="1"/>
    <col min="10" max="10" width="8.57421875" style="2" customWidth="1"/>
    <col min="11" max="11" width="9.140625" style="0" customWidth="1"/>
    <col min="12" max="12" width="8.28125" style="2" customWidth="1"/>
    <col min="13" max="13" width="11.7109375" style="0" customWidth="1"/>
  </cols>
  <sheetData>
    <row r="1" spans="1:13" ht="70.5" customHeight="1">
      <c r="A1" s="423" t="s">
        <v>174</v>
      </c>
      <c r="B1" s="423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18.75" customHeight="1">
      <c r="A2" s="428" t="s">
        <v>107</v>
      </c>
      <c r="B2" s="436" t="s">
        <v>103</v>
      </c>
      <c r="C2" s="437"/>
      <c r="D2" s="436" t="s">
        <v>101</v>
      </c>
      <c r="E2" s="437"/>
      <c r="F2" s="436" t="s">
        <v>102</v>
      </c>
      <c r="G2" s="437"/>
      <c r="H2" s="425" t="s">
        <v>104</v>
      </c>
      <c r="I2" s="426"/>
      <c r="J2" s="426"/>
      <c r="K2" s="426"/>
      <c r="L2" s="426"/>
      <c r="M2" s="427"/>
    </row>
    <row r="3" spans="1:13" ht="18.75">
      <c r="A3" s="430"/>
      <c r="B3" s="438"/>
      <c r="C3" s="439"/>
      <c r="D3" s="438"/>
      <c r="E3" s="439"/>
      <c r="F3" s="438"/>
      <c r="G3" s="439"/>
      <c r="H3" s="434" t="s">
        <v>105</v>
      </c>
      <c r="I3" s="435"/>
      <c r="J3" s="434" t="s">
        <v>10</v>
      </c>
      <c r="K3" s="435"/>
      <c r="L3" s="434" t="s">
        <v>106</v>
      </c>
      <c r="M3" s="435"/>
    </row>
    <row r="4" spans="1:13" s="2" customFormat="1" ht="18.75">
      <c r="A4" s="93"/>
      <c r="B4" s="92">
        <v>2015</v>
      </c>
      <c r="C4" s="105">
        <v>2016</v>
      </c>
      <c r="D4" s="92">
        <v>2015</v>
      </c>
      <c r="E4" s="105">
        <v>2016</v>
      </c>
      <c r="F4" s="92">
        <v>2015</v>
      </c>
      <c r="G4" s="105">
        <v>2016</v>
      </c>
      <c r="H4" s="92">
        <v>2015</v>
      </c>
      <c r="I4" s="105">
        <v>2016</v>
      </c>
      <c r="J4" s="92">
        <v>2015</v>
      </c>
      <c r="K4" s="105">
        <v>2016</v>
      </c>
      <c r="L4" s="92">
        <v>2015</v>
      </c>
      <c r="M4" s="105">
        <v>2016</v>
      </c>
    </row>
    <row r="5" spans="1:13" ht="18.75">
      <c r="A5" s="81" t="s">
        <v>98</v>
      </c>
      <c r="B5" s="81">
        <v>1478</v>
      </c>
      <c r="C5" s="83">
        <v>484</v>
      </c>
      <c r="D5" s="83"/>
      <c r="E5" s="83">
        <v>253</v>
      </c>
      <c r="F5" s="83"/>
      <c r="G5" s="83">
        <v>231</v>
      </c>
      <c r="H5" s="83">
        <v>220</v>
      </c>
      <c r="I5" s="83">
        <v>101</v>
      </c>
      <c r="J5" s="83">
        <v>10</v>
      </c>
      <c r="K5" s="83">
        <v>3</v>
      </c>
      <c r="L5" s="83">
        <v>1248</v>
      </c>
      <c r="M5" s="83">
        <v>380</v>
      </c>
    </row>
    <row r="6" spans="1:13" ht="18.75">
      <c r="A6" s="82" t="s">
        <v>129</v>
      </c>
      <c r="B6" s="82"/>
      <c r="C6" s="84">
        <v>452</v>
      </c>
      <c r="D6" s="84"/>
      <c r="E6" s="84">
        <v>250</v>
      </c>
      <c r="F6" s="84"/>
      <c r="G6" s="84">
        <v>202</v>
      </c>
      <c r="H6" s="84"/>
      <c r="I6" s="84">
        <v>94</v>
      </c>
      <c r="J6" s="84"/>
      <c r="K6" s="84">
        <f>-M13348</f>
        <v>0</v>
      </c>
      <c r="L6" s="84"/>
      <c r="M6" s="84">
        <v>358</v>
      </c>
    </row>
    <row r="7" spans="1:13" ht="18.75">
      <c r="A7" s="82" t="s">
        <v>130</v>
      </c>
      <c r="B7" s="82"/>
      <c r="C7" s="84">
        <v>358</v>
      </c>
      <c r="D7" s="84"/>
      <c r="E7" s="84">
        <v>148</v>
      </c>
      <c r="F7" s="84"/>
      <c r="G7" s="84">
        <v>210</v>
      </c>
      <c r="H7" s="84"/>
      <c r="I7" s="84">
        <v>24</v>
      </c>
      <c r="J7" s="84"/>
      <c r="K7" s="84"/>
      <c r="L7" s="84"/>
      <c r="M7" s="84">
        <v>334</v>
      </c>
    </row>
    <row r="8" spans="1:13" ht="18.75">
      <c r="A8" s="82" t="s">
        <v>131</v>
      </c>
      <c r="B8" s="82"/>
      <c r="C8" s="84">
        <v>574</v>
      </c>
      <c r="D8" s="84"/>
      <c r="E8" s="84">
        <v>193</v>
      </c>
      <c r="F8" s="84"/>
      <c r="G8" s="84">
        <v>381</v>
      </c>
      <c r="H8" s="84"/>
      <c r="I8" s="84">
        <v>56</v>
      </c>
      <c r="J8" s="84"/>
      <c r="K8" s="84">
        <v>6</v>
      </c>
      <c r="L8" s="84"/>
      <c r="M8" s="84">
        <v>512</v>
      </c>
    </row>
    <row r="9" spans="1:13" ht="18.75">
      <c r="A9" s="81" t="s">
        <v>108</v>
      </c>
      <c r="B9" s="81">
        <v>1819</v>
      </c>
      <c r="C9" s="83">
        <v>1384</v>
      </c>
      <c r="D9" s="83"/>
      <c r="E9" s="83">
        <v>591</v>
      </c>
      <c r="F9" s="83"/>
      <c r="G9" s="83">
        <v>793</v>
      </c>
      <c r="H9" s="83">
        <v>210</v>
      </c>
      <c r="I9" s="83">
        <v>174</v>
      </c>
      <c r="J9" s="83">
        <v>40</v>
      </c>
      <c r="K9" s="83">
        <v>6</v>
      </c>
      <c r="L9" s="83">
        <v>1561</v>
      </c>
      <c r="M9" s="83">
        <v>1204</v>
      </c>
    </row>
    <row r="10" spans="1:13" ht="18.75">
      <c r="A10" s="81" t="s">
        <v>99</v>
      </c>
      <c r="B10" s="81">
        <v>1000</v>
      </c>
      <c r="C10" s="83">
        <v>816</v>
      </c>
      <c r="D10" s="83"/>
      <c r="E10" s="83">
        <v>303</v>
      </c>
      <c r="F10" s="83"/>
      <c r="G10" s="83">
        <v>513</v>
      </c>
      <c r="H10" s="83">
        <v>136</v>
      </c>
      <c r="I10" s="83">
        <v>126</v>
      </c>
      <c r="J10" s="83"/>
      <c r="K10" s="83">
        <v>6</v>
      </c>
      <c r="L10" s="83">
        <v>864</v>
      </c>
      <c r="M10" s="83">
        <v>684</v>
      </c>
    </row>
    <row r="11" spans="1:13" ht="18.75">
      <c r="A11" s="82" t="s">
        <v>132</v>
      </c>
      <c r="B11" s="82"/>
      <c r="C11" s="84">
        <v>640</v>
      </c>
      <c r="D11" s="84"/>
      <c r="E11" s="84">
        <v>269</v>
      </c>
      <c r="F11" s="84"/>
      <c r="G11" s="84">
        <v>371</v>
      </c>
      <c r="H11" s="84"/>
      <c r="I11" s="84">
        <v>49</v>
      </c>
      <c r="J11" s="84"/>
      <c r="K11" s="84">
        <v>20</v>
      </c>
      <c r="L11" s="84"/>
      <c r="M11" s="84">
        <v>571</v>
      </c>
    </row>
    <row r="12" spans="1:13" ht="18.75">
      <c r="A12" s="99" t="s">
        <v>133</v>
      </c>
      <c r="B12" s="99"/>
      <c r="C12" s="100">
        <v>490</v>
      </c>
      <c r="D12" s="100"/>
      <c r="E12" s="100">
        <v>196</v>
      </c>
      <c r="F12" s="100"/>
      <c r="G12" s="100">
        <v>294</v>
      </c>
      <c r="H12" s="100"/>
      <c r="I12" s="100">
        <v>68</v>
      </c>
      <c r="J12" s="100"/>
      <c r="K12" s="100">
        <v>8</v>
      </c>
      <c r="L12" s="100"/>
      <c r="M12" s="100">
        <v>414</v>
      </c>
    </row>
    <row r="13" spans="1:13" ht="18.75">
      <c r="A13" s="82" t="s">
        <v>134</v>
      </c>
      <c r="B13" s="82"/>
      <c r="C13" s="84">
        <v>94</v>
      </c>
      <c r="D13" s="84"/>
      <c r="E13" s="84">
        <v>22</v>
      </c>
      <c r="F13" s="84"/>
      <c r="G13" s="84">
        <v>72</v>
      </c>
      <c r="H13" s="84"/>
      <c r="I13" s="82"/>
      <c r="J13" s="82"/>
      <c r="K13" s="84">
        <v>6</v>
      </c>
      <c r="L13" s="84"/>
      <c r="M13" s="84">
        <v>88</v>
      </c>
    </row>
    <row r="14" spans="1:13" ht="18.75">
      <c r="A14" s="81" t="s">
        <v>135</v>
      </c>
      <c r="B14" s="81">
        <v>1816</v>
      </c>
      <c r="C14" s="81">
        <v>1224</v>
      </c>
      <c r="D14" s="83"/>
      <c r="E14" s="83">
        <v>487</v>
      </c>
      <c r="F14" s="83"/>
      <c r="G14" s="83">
        <v>737</v>
      </c>
      <c r="H14" s="83">
        <v>193</v>
      </c>
      <c r="I14" s="83">
        <v>117</v>
      </c>
      <c r="J14" s="83">
        <v>12</v>
      </c>
      <c r="K14" s="83">
        <v>34</v>
      </c>
      <c r="L14" s="83">
        <v>1611</v>
      </c>
      <c r="M14" s="83">
        <v>1073</v>
      </c>
    </row>
    <row r="15" spans="1:13" ht="18.75">
      <c r="A15" s="101" t="s">
        <v>125</v>
      </c>
      <c r="B15" s="82">
        <v>6113</v>
      </c>
      <c r="C15" s="101">
        <f>SUM(C5+C9+C10+C14)</f>
        <v>3908</v>
      </c>
      <c r="D15" s="84">
        <v>3454</v>
      </c>
      <c r="E15" s="102">
        <f>SUM(E5+E9+E10+E14)</f>
        <v>1634</v>
      </c>
      <c r="F15" s="84">
        <v>2659</v>
      </c>
      <c r="G15" s="102">
        <f>SUM(G5+G9+G10+G14)</f>
        <v>2274</v>
      </c>
      <c r="H15" s="84">
        <v>759</v>
      </c>
      <c r="I15" s="102">
        <v>518</v>
      </c>
      <c r="J15" s="82">
        <v>62</v>
      </c>
      <c r="K15" s="102">
        <v>49</v>
      </c>
      <c r="L15" s="84">
        <v>5284</v>
      </c>
      <c r="M15" s="102">
        <f>SUM(M5+M9+M10+M14)</f>
        <v>3341</v>
      </c>
    </row>
    <row r="16" spans="1:13" ht="18.75">
      <c r="A16" s="82" t="s">
        <v>136</v>
      </c>
      <c r="B16" s="82"/>
      <c r="C16" s="82"/>
      <c r="D16" s="103">
        <v>0.565</v>
      </c>
      <c r="E16" s="104">
        <v>0.418</v>
      </c>
      <c r="F16" s="103">
        <v>0.435</v>
      </c>
      <c r="G16" s="104">
        <v>0.582</v>
      </c>
      <c r="H16" s="82"/>
      <c r="I16" s="82"/>
      <c r="J16" s="82"/>
      <c r="K16" s="82"/>
      <c r="L16" s="82"/>
      <c r="M16" s="82"/>
    </row>
    <row r="17" spans="1:13" ht="18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15">
      <c r="A18" s="2"/>
      <c r="C18" s="2"/>
      <c r="D18" s="2"/>
      <c r="G18" s="2"/>
      <c r="I18" s="2"/>
      <c r="K18" s="2"/>
      <c r="M18" s="2"/>
    </row>
    <row r="19" spans="1:13" ht="15">
      <c r="A19" s="2"/>
      <c r="C19" s="2"/>
      <c r="D19" s="2"/>
      <c r="G19" s="2"/>
      <c r="I19" s="2"/>
      <c r="K19" s="2"/>
      <c r="M19" s="2"/>
    </row>
    <row r="20" spans="1:13" ht="15">
      <c r="A20" s="87" t="s">
        <v>124</v>
      </c>
      <c r="B20" s="87"/>
      <c r="C20" s="87"/>
      <c r="D20" s="2"/>
      <c r="G20" s="2"/>
      <c r="I20" s="2"/>
      <c r="K20" s="2"/>
      <c r="M20" s="2"/>
    </row>
  </sheetData>
  <sheetProtection/>
  <mergeCells count="9">
    <mergeCell ref="J3:K3"/>
    <mergeCell ref="L3:M3"/>
    <mergeCell ref="B2:C3"/>
    <mergeCell ref="A1:M1"/>
    <mergeCell ref="A2:A3"/>
    <mergeCell ref="D2:E3"/>
    <mergeCell ref="F2:G3"/>
    <mergeCell ref="H2:M2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Ольга Леванова</cp:lastModifiedBy>
  <cp:lastPrinted>2022-06-27T09:49:13Z</cp:lastPrinted>
  <dcterms:created xsi:type="dcterms:W3CDTF">2010-02-17T19:20:58Z</dcterms:created>
  <dcterms:modified xsi:type="dcterms:W3CDTF">2024-02-29T11:55:17Z</dcterms:modified>
  <cp:category/>
  <cp:version/>
  <cp:contentType/>
  <cp:contentStatus/>
</cp:coreProperties>
</file>