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Лист3" sheetId="1" state="hidden" r:id="rId1"/>
    <sheet name="Госзадание-1" sheetId="2" r:id="rId2"/>
    <sheet name="Лист1" sheetId="3" state="hidden" r:id="rId3"/>
    <sheet name="ППК МОУО" sheetId="4" r:id="rId4"/>
    <sheet name="ФГОС_ОВЗ" sheetId="5" r:id="rId5"/>
    <sheet name="Лист6" sheetId="6" state="hidden" r:id="rId6"/>
    <sheet name="ППС" sheetId="7" r:id="rId7"/>
    <sheet name="Лист13" sheetId="8" state="hidden" r:id="rId8"/>
    <sheet name="Эксперты ГИА" sheetId="9" r:id="rId9"/>
    <sheet name="Лист9" sheetId="10" state="hidden" r:id="rId10"/>
    <sheet name="Лист10" sheetId="11" state="hidden" r:id="rId11"/>
    <sheet name="Лист11" sheetId="12" state="hidden" r:id="rId12"/>
    <sheet name="Лист12" sheetId="13" state="hidden" r:id="rId13"/>
    <sheet name="Лист14" sheetId="14" state="hidden" r:id="rId14"/>
    <sheet name="Лист15" sheetId="15" state="hidden" r:id="rId15"/>
    <sheet name="Лист16" sheetId="16" state="hidden" r:id="rId16"/>
    <sheet name="Госзадание_2" sheetId="17" r:id="rId17"/>
    <sheet name="Часовая нагрузка" sheetId="18" r:id="rId18"/>
  </sheets>
  <definedNames/>
  <calcPr fullCalcOnLoad="1"/>
</workbook>
</file>

<file path=xl/sharedStrings.xml><?xml version="1.0" encoding="utf-8"?>
<sst xmlns="http://schemas.openxmlformats.org/spreadsheetml/2006/main" count="578" uniqueCount="366">
  <si>
    <t>Итоговая аттестация</t>
  </si>
  <si>
    <t>Итого:</t>
  </si>
  <si>
    <t>Программа профессиональной переподготовки 
"Психолого-педагогическое образование"</t>
  </si>
  <si>
    <t>Наименование дисциплины
(вида работы)</t>
  </si>
  <si>
    <t>Кол-во
часов</t>
  </si>
  <si>
    <t>Стоимость часа 
преподавателя</t>
  </si>
  <si>
    <t>всего</t>
  </si>
  <si>
    <t>лек.</t>
  </si>
  <si>
    <t>практ.</t>
  </si>
  <si>
    <t>самост.</t>
  </si>
  <si>
    <t>д.н.</t>
  </si>
  <si>
    <t>к.н.</t>
  </si>
  <si>
    <t>без степ.</t>
  </si>
  <si>
    <t>Государственная политика в сфере образования</t>
  </si>
  <si>
    <t>Концепция ФГОС</t>
  </si>
  <si>
    <t>Введение в педагогическую деятельность</t>
  </si>
  <si>
    <t>Основы общей психологии</t>
  </si>
  <si>
    <t>История педагогики и образования</t>
  </si>
  <si>
    <t>Возрастная психология</t>
  </si>
  <si>
    <t>Педагогическая психология</t>
  </si>
  <si>
    <t>Коррекционная педагогика с основами специальной психологии</t>
  </si>
  <si>
    <t>Теория обучения</t>
  </si>
  <si>
    <t>Теория и методика воспитания</t>
  </si>
  <si>
    <t>Педагогика индивидуальности</t>
  </si>
  <si>
    <t>Психолого-педагогическая диагностика</t>
  </si>
  <si>
    <t>Психолого-педагогическое консультирование</t>
  </si>
  <si>
    <t>Современные педагогические технологии</t>
  </si>
  <si>
    <t>Информационные технологии в образовании</t>
  </si>
  <si>
    <t>Учебно-производственная практика</t>
  </si>
  <si>
    <t>Вариативная часть</t>
  </si>
  <si>
    <t>8*5 пр.</t>
  </si>
  <si>
    <t>Промежуточная аттестация</t>
  </si>
  <si>
    <t>Общий объем часов</t>
  </si>
  <si>
    <t>Приложение № 2 к приказу</t>
  </si>
  <si>
    <t>Калининградского областного</t>
  </si>
  <si>
    <t>института развития образования</t>
  </si>
  <si>
    <t>от __________2015 г. № _______-ВБ</t>
  </si>
  <si>
    <r>
      <t xml:space="preserve">Учебный план дополнительной профессиональной программы </t>
    </r>
    <r>
      <rPr>
        <sz val="12"/>
        <color indexed="10"/>
        <rFont val="Times New Roman"/>
        <family val="1"/>
      </rPr>
      <t>профессиональной переподготовки</t>
    </r>
    <r>
      <rPr>
        <sz val="12"/>
        <color indexed="8"/>
        <rFont val="Times New Roman"/>
        <family val="1"/>
      </rPr>
      <t xml:space="preserve"> "___________________________________________________________________________________"</t>
    </r>
  </si>
  <si>
    <t>(наименование программы)</t>
  </si>
  <si>
    <t xml:space="preserve"> (Наименование дисциплин и количество часов заполняется в соответствии с программой, утвержденной на Ученом совете) </t>
  </si>
  <si>
    <t>ПРИМЕР:</t>
  </si>
  <si>
    <t>№п/п</t>
  </si>
  <si>
    <t>Наименование дисциплины (вида работы)</t>
  </si>
  <si>
    <t>Количество часов</t>
  </si>
  <si>
    <t>Лекционные занятия</t>
  </si>
  <si>
    <t>Практические занятия</t>
  </si>
  <si>
    <t>Самостоятельная работа</t>
  </si>
  <si>
    <t>Часы к оплате</t>
  </si>
  <si>
    <t>Объем часов по программе на одного слушателя</t>
  </si>
  <si>
    <t>I п/гр</t>
  </si>
  <si>
    <t>II п/гр</t>
  </si>
  <si>
    <t>Всего</t>
  </si>
  <si>
    <t>в том числе деление на группы</t>
  </si>
  <si>
    <t>Концепция ФГОС и ФГОС для детей с ОВЗ</t>
  </si>
  <si>
    <t>Основы дефектологии и специальной психологии</t>
  </si>
  <si>
    <t>Введение в логопедическую деятельность</t>
  </si>
  <si>
    <t>Теоретические и методологические основы логопедии</t>
  </si>
  <si>
    <t>Диагностическая деятельность в работе учителя-логопеда</t>
  </si>
  <si>
    <t>Специальные логопедические технологии</t>
  </si>
  <si>
    <t>Современные образовательные технологии</t>
  </si>
  <si>
    <t>Технология организации работы учителя-логопеда</t>
  </si>
  <si>
    <t>Итого</t>
  </si>
  <si>
    <t>Всего часов по программе</t>
  </si>
  <si>
    <t>Проректор по научно-методический работе</t>
  </si>
  <si>
    <t>В.П. Вейдт</t>
  </si>
  <si>
    <t>внебюджет</t>
  </si>
  <si>
    <t>Кол-во слушателей обученных по доп. часам</t>
  </si>
  <si>
    <t>Количество заявленных модулей</t>
  </si>
  <si>
    <t>Количество выбранных модулей</t>
  </si>
  <si>
    <t>Количество групп по предметам</t>
  </si>
  <si>
    <t>Кол-во
слушателей по предметам</t>
  </si>
  <si>
    <t>Количество обученных дистанционно</t>
  </si>
  <si>
    <t>Количество групп</t>
  </si>
  <si>
    <t>Количество
групп</t>
  </si>
  <si>
    <t>Количество 
слушателей</t>
  </si>
  <si>
    <t>Кафедра гуманитарных дисциплин</t>
  </si>
  <si>
    <t>Учителя иностранного  языка</t>
  </si>
  <si>
    <t>Учителя технологии</t>
  </si>
  <si>
    <t>Кафедра педагогики и психологии</t>
  </si>
  <si>
    <t>Учителя С(К)О</t>
  </si>
  <si>
    <t>Тренеры-преподаватели</t>
  </si>
  <si>
    <t>Воспит.инт.учреждений</t>
  </si>
  <si>
    <t>Социальные педагоги</t>
  </si>
  <si>
    <t>Учителя начальных
классов</t>
  </si>
  <si>
    <t>Кафедра естественно-математического образования</t>
  </si>
  <si>
    <t>Учителя биологии</t>
  </si>
  <si>
    <t>Учителя химии</t>
  </si>
  <si>
    <t>Учителя географии</t>
  </si>
  <si>
    <t>Учителя математики</t>
  </si>
  <si>
    <t>Учителя физики</t>
  </si>
  <si>
    <t>Центр информатизации образования</t>
  </si>
  <si>
    <t>Учителя информатики</t>
  </si>
  <si>
    <t>Иные категории</t>
  </si>
  <si>
    <t>Центр профобразования</t>
  </si>
  <si>
    <t>Центр духовно-нравственного воспитания</t>
  </si>
  <si>
    <t>Советский ресурсный центр</t>
  </si>
  <si>
    <t>ИКТ все категории</t>
  </si>
  <si>
    <t xml:space="preserve"> </t>
  </si>
  <si>
    <t>Кафедра управления</t>
  </si>
  <si>
    <t>Центр непрерывного образования</t>
  </si>
  <si>
    <t>Классные воспитатели</t>
  </si>
  <si>
    <t>Преп.-организаторы ОБЖ</t>
  </si>
  <si>
    <t>Педагоги-психологи</t>
  </si>
  <si>
    <t xml:space="preserve">1 кв. </t>
  </si>
  <si>
    <t>3 кв.</t>
  </si>
  <si>
    <t>Сведения 
о количестве часов, прочитанных на курсах ПК в 2016 году</t>
  </si>
  <si>
    <t>приглашенные
специалисты</t>
  </si>
  <si>
    <t>методисты
КОИРО</t>
  </si>
  <si>
    <t>Всего
часов</t>
  </si>
  <si>
    <t>Количество часов, прочитанных:</t>
  </si>
  <si>
    <t>к.н</t>
  </si>
  <si>
    <t>без степени</t>
  </si>
  <si>
    <t>Период
обучения</t>
  </si>
  <si>
    <t>2 квартал</t>
  </si>
  <si>
    <t>Учителя истории,
 обществознания</t>
  </si>
  <si>
    <t xml:space="preserve">                                                                                Отчет по курсам ПК за 2014 год</t>
  </si>
  <si>
    <t>Районы КО</t>
  </si>
  <si>
    <t>Багратионовский МР</t>
  </si>
  <si>
    <t>Гвардейский район</t>
  </si>
  <si>
    <t>Гурьевский  МР</t>
  </si>
  <si>
    <t>Гусевский  МР</t>
  </si>
  <si>
    <t>Зеленоградский  район</t>
  </si>
  <si>
    <t>Балтийский МР</t>
  </si>
  <si>
    <t>Краснознаменский МР</t>
  </si>
  <si>
    <t>Ладушкинский ГО</t>
  </si>
  <si>
    <t>Мамоновский  ГО</t>
  </si>
  <si>
    <t>Нестеровский  район</t>
  </si>
  <si>
    <t>Неманский МР</t>
  </si>
  <si>
    <t>Озерский район</t>
  </si>
  <si>
    <t>Пионерский  ГО</t>
  </si>
  <si>
    <t>Полесский  МР</t>
  </si>
  <si>
    <t>Правдинский район</t>
  </si>
  <si>
    <t>Светловский район</t>
  </si>
  <si>
    <t>Светлогорский район</t>
  </si>
  <si>
    <t>Славский  МР</t>
  </si>
  <si>
    <t>Советский ГО</t>
  </si>
  <si>
    <t>Черняховский МР</t>
  </si>
  <si>
    <t>Янтарный  ГО</t>
  </si>
  <si>
    <t>ИТОГО</t>
  </si>
  <si>
    <t>Воспитатели ДОО</t>
  </si>
  <si>
    <t>Итоговая аттестация:
Эксперты ЕГЭ по русскому языку</t>
  </si>
  <si>
    <t>Эксперты ОГЭ по литературе</t>
  </si>
  <si>
    <t>Итоговая аттестация:
Эксперты ЕГЭ по истории</t>
  </si>
  <si>
    <t>Эксперты ОГЭ по истории</t>
  </si>
  <si>
    <t>Итоговая аттестация:
Эксперты ЕГЭ по обществознанию</t>
  </si>
  <si>
    <t>Эксперты ОГЭ по обществознанию</t>
  </si>
  <si>
    <t>Учителя музыки</t>
  </si>
  <si>
    <t>ГО «Город Калининград»</t>
  </si>
  <si>
    <t>Итоговая аттестация:
Эксперты ЕГЭ по литературе</t>
  </si>
  <si>
    <t>Информационно-библиотечный центр</t>
  </si>
  <si>
    <t>ФЦПРО (бюджет)</t>
  </si>
  <si>
    <t>Количество
слушателей</t>
  </si>
  <si>
    <t>Количество
групп  по модулям</t>
  </si>
  <si>
    <t>Кафедра естественно-математических дисциплин</t>
  </si>
  <si>
    <t>Воспитатели инт.учреждений</t>
  </si>
  <si>
    <t>Сумма</t>
  </si>
  <si>
    <t>Всего часов</t>
  </si>
  <si>
    <t>Сравнительные показатели по часам, прочитанным на курсах планового повышения квалификации в 2015-2016 гг.</t>
  </si>
  <si>
    <t xml:space="preserve">Примечание:  в 2016 году количество часов по программам планового повышения квалтфикации сократилось с 72 часов до 36
</t>
  </si>
  <si>
    <t>Сумма с налогом
(27,1%)</t>
  </si>
  <si>
    <t>* выделено за квартал</t>
  </si>
  <si>
    <t>ФИО ППС</t>
  </si>
  <si>
    <t xml:space="preserve">Стешенко М.А. (зав. кафедрой) </t>
  </si>
  <si>
    <t>Руководители ДО (ФГОС)</t>
  </si>
  <si>
    <t>ИТОГО:</t>
  </si>
  <si>
    <t>Учителя начальных классов</t>
  </si>
  <si>
    <t>Педагогические работники
(ФГОС с ОВЗ ДО)</t>
  </si>
  <si>
    <t>Педагогические работники
(ФГОС с ОВЗ ОО)</t>
  </si>
  <si>
    <t>ИТОГО (обучено по ФГОС ОО):</t>
  </si>
  <si>
    <t>ИТОГО (обучено по ФГОС с ОВЗ):</t>
  </si>
  <si>
    <t>Руководители ДОО</t>
  </si>
  <si>
    <t>Итоговая аттестация:
Эксперты ЕГЭ (физика)</t>
  </si>
  <si>
    <t>Эксперты ОГЭ (физика)</t>
  </si>
  <si>
    <t>Итоговая аттестация
эксперты ЕГЭ (биология)</t>
  </si>
  <si>
    <t>эксперты ОГЭ   (биология)</t>
  </si>
  <si>
    <t>Итоговая аттестация
эксперты ЕГЭ (география)</t>
  </si>
  <si>
    <t>Эксперты ОГЭ (география)</t>
  </si>
  <si>
    <t>Итоговая аттестация:
Эксперты ЕГЭ (англ.язык)</t>
  </si>
  <si>
    <t>Эксперты ОГЭ (англ. язык)</t>
  </si>
  <si>
    <t>Итоговая аттестация:
Эксперты ЕГЭ (немецк.яз.)</t>
  </si>
  <si>
    <t>Эксперты ОГЭ (немецк.яз)</t>
  </si>
  <si>
    <t>Итоговая аттестация
эксперты ЕГЭ (химия)</t>
  </si>
  <si>
    <t>эксперты ОГЭ   (химия)</t>
  </si>
  <si>
    <t>Итоговая аттестация:
Эксперты ЕГЭ (математика)</t>
  </si>
  <si>
    <t>Эксперты ОГЭ (математика)</t>
  </si>
  <si>
    <t xml:space="preserve">
Руководители ОО 
</t>
  </si>
  <si>
    <t>Педагоги дополнительного
образования</t>
  </si>
  <si>
    <t xml:space="preserve"> апрель</t>
  </si>
  <si>
    <t>май</t>
  </si>
  <si>
    <t xml:space="preserve"> июнь</t>
  </si>
  <si>
    <t>октябрь</t>
  </si>
  <si>
    <t>ноябрь</t>
  </si>
  <si>
    <t>декабрь</t>
  </si>
  <si>
    <t>4 квартал</t>
  </si>
  <si>
    <t>%</t>
  </si>
  <si>
    <t>Сравнительные показатели  
выполнения государственного задания по повышению квалификации
 за 2012-2016 года по институту в целом</t>
  </si>
  <si>
    <t>бюджет</t>
  </si>
  <si>
    <t>ФЦПРО</t>
  </si>
  <si>
    <t>Количество
групп за год по модулям</t>
  </si>
  <si>
    <t>Количествов
слушателей</t>
  </si>
  <si>
    <t>Год</t>
  </si>
  <si>
    <r>
      <t>5</t>
    </r>
    <r>
      <rPr>
        <b/>
        <sz val="9"/>
        <rFont val="Times New Roman"/>
        <family val="1"/>
      </rPr>
      <t xml:space="preserve">(ПП)/ 
 </t>
    </r>
    <r>
      <rPr>
        <b/>
        <sz val="11"/>
        <rFont val="Times New Roman"/>
        <family val="1"/>
      </rPr>
      <t>32</t>
    </r>
  </si>
  <si>
    <t>42/2</t>
  </si>
  <si>
    <t>1153/50</t>
  </si>
  <si>
    <t xml:space="preserve">   Сравнительные показатели
  выполнения государственного задания по повышению квалификации 
за 2012-2016 года   по подразделениям</t>
  </si>
  <si>
    <t>№</t>
  </si>
  <si>
    <t>Категория</t>
  </si>
  <si>
    <t>2014 г.</t>
  </si>
  <si>
    <t>2015 г.</t>
  </si>
  <si>
    <t>Руководители, в том 
числе:</t>
  </si>
  <si>
    <t>руководители ОО</t>
  </si>
  <si>
    <t>руководители ДОО</t>
  </si>
  <si>
    <t>руководители ППО</t>
  </si>
  <si>
    <t>Учителя русского языка, литературы</t>
  </si>
  <si>
    <t>Учителя истории, обществознания</t>
  </si>
  <si>
    <t>Учителя музыки, музыкальные руководители</t>
  </si>
  <si>
    <t>Учителя изобразительного искусства,  черчения</t>
  </si>
  <si>
    <t>Учителя-логопеды, учителя-дефектологи</t>
  </si>
  <si>
    <t>Учителя С(К)ОО</t>
  </si>
  <si>
    <t>Преподаватели ОБЖ</t>
  </si>
  <si>
    <t>Учителя физического воспитания</t>
  </si>
  <si>
    <t>Воспитатели интернат. учреждений</t>
  </si>
  <si>
    <t>Заведующие библиотеками</t>
  </si>
  <si>
    <t>Педагоги дополнительного образования</t>
  </si>
  <si>
    <t xml:space="preserve">Мастера производственного обучения </t>
  </si>
  <si>
    <t>Преподаватели спец. дисциплин</t>
  </si>
  <si>
    <t>Преподаватели духовно-нравственного воспитания</t>
  </si>
  <si>
    <t xml:space="preserve">2722
</t>
  </si>
  <si>
    <t>План по госзаданию</t>
  </si>
  <si>
    <t xml:space="preserve">Выполнение государственного задания 
планового повышения квалификации по категориям педагогических и руководящих работников Калининградской области за 2014-2016 гг.
</t>
  </si>
  <si>
    <t>Часы по 
внебюджету</t>
  </si>
  <si>
    <t>ГПРО (бюджет)</t>
  </si>
  <si>
    <t>ГПРО</t>
  </si>
  <si>
    <t>Сравнительные показатели по выплаченным часам,
   плановых курсов  повышения квалификации в 2015-2016 гг. (бюджет, рубл.)</t>
  </si>
  <si>
    <t>Профессиональная переподготовка:</t>
  </si>
  <si>
    <t xml:space="preserve">Выполнение
</t>
  </si>
  <si>
    <t>Сведения 
о количестве часов, прочитанных на курсах ПК за 1 2016 году
( в сравнении с 2015 г.)</t>
  </si>
  <si>
    <t>Другие мероприятия</t>
  </si>
  <si>
    <t>Учителя  русского языка и литературы</t>
  </si>
  <si>
    <t>Обучение
 по целевым программам</t>
  </si>
  <si>
    <t>Обучение 
на внебюджетной основе</t>
  </si>
  <si>
    <t>Категории 
педагогическмх и руководящих работников по кафедрам и подразделениям</t>
  </si>
  <si>
    <t>Эксперты ГИА (ОГЭ, ЕГЭ)</t>
  </si>
  <si>
    <t>Плановое повышение квалификации 
(госзадание бюджет )</t>
  </si>
  <si>
    <t>Иные категории, мероприятия</t>
  </si>
  <si>
    <t>Педагоги допобразования</t>
  </si>
  <si>
    <t>Учебно-методический центр управления образованием</t>
  </si>
  <si>
    <t>Руководители, зам.руководителей  ОУ</t>
  </si>
  <si>
    <t xml:space="preserve">Обучение по программе "Сопровождение профессионального самоопределения обучающихся"
</t>
  </si>
  <si>
    <t>Учителя немецкого  языка</t>
  </si>
  <si>
    <t>Учителя музыки ОО</t>
  </si>
  <si>
    <t>Музыкальные руководители ДОО</t>
  </si>
  <si>
    <t>Уителя английского языка</t>
  </si>
  <si>
    <t>Эксперты ОГЭ по русскому языку</t>
  </si>
  <si>
    <t>Учителя-дефектологи</t>
  </si>
  <si>
    <t>Учителя-логопеды</t>
  </si>
  <si>
    <t>Итого в чел./час.</t>
  </si>
  <si>
    <t>Итого по пр.36 чел. /час; 72 чел/.час.</t>
  </si>
  <si>
    <t>Название мероприятия</t>
  </si>
  <si>
    <t>Консультации</t>
  </si>
  <si>
    <t>Другие мероприятия 
(конференции, круглые столы и др.)</t>
  </si>
  <si>
    <t>Семинары</t>
  </si>
  <si>
    <t xml:space="preserve">Кафедра педагогики и психологии
</t>
  </si>
  <si>
    <t>УМЦ управления образованием</t>
  </si>
  <si>
    <t>Кафедра ЕМД</t>
  </si>
  <si>
    <t>Центр ДНВ</t>
  </si>
  <si>
    <t>Центр информатизации 
образования</t>
  </si>
  <si>
    <t>Центр непрерывного
 образования</t>
  </si>
  <si>
    <t>Приглашенные специалисты</t>
  </si>
  <si>
    <t>Методисты
КОИРО</t>
  </si>
  <si>
    <t>к.п.н</t>
  </si>
  <si>
    <t>1 квартал</t>
  </si>
  <si>
    <t>ИТОГО в 2018 г.</t>
  </si>
  <si>
    <t>Учителя изо, МХК</t>
  </si>
  <si>
    <t xml:space="preserve">Педагогические работники  </t>
  </si>
  <si>
    <t>Эксперты ЕГЭ по русскому языку</t>
  </si>
  <si>
    <t>Эксперты ЕГЭ по литературе</t>
  </si>
  <si>
    <t>Эксперты ЕГЭ по англ. языку</t>
  </si>
  <si>
    <t>Эксперты ОГЭ по англ. языку</t>
  </si>
  <si>
    <t>Эксперты ЕГЭ по нем. языку</t>
  </si>
  <si>
    <t>Эксперты ОГЭ по нем. языку</t>
  </si>
  <si>
    <t>Эксперты ЕГЭ по обществознанию</t>
  </si>
  <si>
    <t>Эксперты ЕГЭ по истории</t>
  </si>
  <si>
    <t>Специалисты, привлекаемые 
к организации и проведению ГИА</t>
  </si>
  <si>
    <t>КПК "Профилактика терроризма и экстремизма"</t>
  </si>
  <si>
    <t>Семинар "Оказание первой помощи детям пр различных травмах"</t>
  </si>
  <si>
    <t>Учителя ФК</t>
  </si>
  <si>
    <t>Инструкторы по ФК</t>
  </si>
  <si>
    <t>Преподаватели спец.дисц</t>
  </si>
  <si>
    <t>Воспитатели ДОО (ФГОС)</t>
  </si>
  <si>
    <t>Количество обученных</t>
  </si>
  <si>
    <t xml:space="preserve">Кафедра гуманитарных дисциплин:
</t>
  </si>
  <si>
    <t>Тематические</t>
  </si>
  <si>
    <t>По итоговой аттестации (ОГЭ, ЕГЭ)</t>
  </si>
  <si>
    <t>Эксперты ОГЭ</t>
  </si>
  <si>
    <t>Семинар "Троектория развития руководителя"</t>
  </si>
  <si>
    <t>Семинар-тренинг "Управление успехом: из отстающего в отличники. Техники работы с информацией и памятью"</t>
  </si>
  <si>
    <t>Иные</t>
  </si>
  <si>
    <t xml:space="preserve">Руководители ОО </t>
  </si>
  <si>
    <t>ИТОГО в 2019 г.</t>
  </si>
  <si>
    <t>Центр инфоматизации образования</t>
  </si>
  <si>
    <t>Зав. Библиотеками</t>
  </si>
  <si>
    <t>Финграмотность</t>
  </si>
  <si>
    <t>Руководители</t>
  </si>
  <si>
    <t>Методисты</t>
  </si>
  <si>
    <t>Другие категории (указать какие)</t>
  </si>
  <si>
    <t>Учителя ЕНД</t>
  </si>
  <si>
    <t>Итоговая аттестация
эксперты ЕГЭ (информатика и ИКТ)</t>
  </si>
  <si>
    <t>Эксперты ОГЭ (информатика и ИКТ)</t>
  </si>
  <si>
    <t>Финансовая грамотность</t>
  </si>
  <si>
    <t>ИТОГО: (год 2019)</t>
  </si>
  <si>
    <t>Итоговый отчет 
по повышению квалификации и профессиональной переподготовки
 за 2019 года</t>
  </si>
  <si>
    <t xml:space="preserve">Количество выбранных модулей </t>
  </si>
  <si>
    <t>Обучение по программе СПО (ОАО "КМТП")</t>
  </si>
  <si>
    <t>Обучение по программе "Современные образовательные технологии в условиях реализации ФГОС" (72 ч) стажировка (Калуга)</t>
  </si>
  <si>
    <t>Обучение по программе "Реализация профессиональных образовательных программ в соответствии с образовательными стандартами"(36 часов)</t>
  </si>
  <si>
    <t>Обучение по программе "Использование мнемотехники при изучении предметов в современной школе" (24 часа)</t>
  </si>
  <si>
    <t>Учителя черчения</t>
  </si>
  <si>
    <t>Учителя физвоспитания</t>
  </si>
  <si>
    <t>Инструкторы по физвоспитанию</t>
  </si>
  <si>
    <t>Преподаватели СПО</t>
  </si>
  <si>
    <t>ФГОС с ОВЗ (ОО,ДО)</t>
  </si>
  <si>
    <t>ФГОС (ДО)</t>
  </si>
  <si>
    <t>Финансовая грамотность (24 ч)</t>
  </si>
  <si>
    <t>Другие категории, мероприятия</t>
  </si>
  <si>
    <t>ДПП ПК "Профилактика терроризма и экстремизма" (для педагогических работников системы общего образования)</t>
  </si>
  <si>
    <t xml:space="preserve">ДПП ПК "Профилактика терроризма и экстремизма в образовательных организациях" </t>
  </si>
  <si>
    <t>Учителя английского  языка</t>
  </si>
  <si>
    <t>Эксперты на итоговом собеседовании по русскому языку</t>
  </si>
  <si>
    <t>Подведомственные МО</t>
  </si>
  <si>
    <t>Методическое и информационное сопровождение, 
консультирование работников образовательных организаций  
 за 2019 год (госзадание)</t>
  </si>
  <si>
    <t>Сведения 
о количестве часов, прочитанных на курсах ПК в 2019 году</t>
  </si>
  <si>
    <t>Музыкальные руководители
 ДО</t>
  </si>
  <si>
    <t>Сведения 
по выполнению аудиторной нагрузки
  ППС   за  2019 год</t>
  </si>
  <si>
    <t xml:space="preserve">Обучение экспертов за  2019 год  в разрезе МОУО </t>
  </si>
  <si>
    <t>Отчет по курсам ПК  за 2019 год (количество слушателей по ФГОС, по ФГОС С ОВЗ на внебюджетной основе по МОУО)</t>
  </si>
  <si>
    <t xml:space="preserve"> Отчет по плановым курсам повышения квалификации  за 2019 г. разрезе МОУО (количество слушателей по категориям)</t>
  </si>
  <si>
    <t>Аудиторная нагрузка
(план на 2019 г.)</t>
  </si>
  <si>
    <t xml:space="preserve">Мраморнова Е.А. (зав. кафедрой) </t>
  </si>
  <si>
    <t xml:space="preserve">Ильина М.В. (доцент) 0,5 ст. </t>
  </si>
  <si>
    <t xml:space="preserve">Стаселович Г.А. (старший преподаватель) </t>
  </si>
  <si>
    <t xml:space="preserve">Итого: </t>
  </si>
  <si>
    <t>3 квартал</t>
  </si>
  <si>
    <t>госзадание 119520</t>
  </si>
  <si>
    <t>госзадание 2800</t>
  </si>
  <si>
    <t>Всего обучено по всем направлениям в 2019 г.</t>
  </si>
  <si>
    <t>человек</t>
  </si>
  <si>
    <t>Госзадание 
в чел.</t>
  </si>
  <si>
    <t>Педагогические работники (ФГОС)</t>
  </si>
  <si>
    <t>Эксперты ГИА (ОГЭ, ЕГЭ) биология</t>
  </si>
  <si>
    <t>Эксперты ГИА (ОГЭ, ЕГЭ) химия</t>
  </si>
  <si>
    <t>Эксперты ГИА (ОГЭ, ЕГЭ) география</t>
  </si>
  <si>
    <t>Эксперты ГИА (ОГЭ, ЕГЭ) математика</t>
  </si>
  <si>
    <t>Эксперты ГИА (ОГЭ, ЕГЭ) физика</t>
  </si>
  <si>
    <t>Эксперты ГИА информатика</t>
  </si>
  <si>
    <r>
      <t xml:space="preserve">Педагогические работники ОО
 </t>
    </r>
    <r>
      <rPr>
        <b/>
        <sz val="11"/>
        <color indexed="8"/>
        <rFont val="Calibri"/>
        <family val="2"/>
      </rPr>
      <t>"Образование и педагогика" (300 ч.)</t>
    </r>
  </si>
  <si>
    <r>
      <t xml:space="preserve">Руководители ОО 
 </t>
    </r>
    <r>
      <rPr>
        <b/>
        <sz val="11"/>
        <color indexed="8"/>
        <rFont val="Calibri"/>
        <family val="2"/>
      </rPr>
      <t>"Менеджмент в образовании" (280 ч.)</t>
    </r>
  </si>
  <si>
    <r>
      <t xml:space="preserve">Воспитатели ДОО
</t>
    </r>
    <r>
      <rPr>
        <b/>
        <sz val="11"/>
        <color indexed="8"/>
        <rFont val="Calibri"/>
        <family val="2"/>
      </rPr>
      <t>"Педагогическая деятельность по реализации программ дошкольного образования" (274 ч.)</t>
    </r>
  </si>
  <si>
    <r>
      <t xml:space="preserve">Педагогические работники
 С(К)ОО (учителя-дефектологи)
</t>
    </r>
    <r>
      <rPr>
        <b/>
        <sz val="11"/>
        <color indexed="8"/>
        <rFont val="Calibri"/>
        <family val="2"/>
      </rPr>
      <t>"Коррекционная педагогика и психология" (528 ч.)</t>
    </r>
  </si>
  <si>
    <r>
      <t xml:space="preserve">Учителя начальных классов
</t>
    </r>
    <r>
      <rPr>
        <b/>
        <sz val="11"/>
        <color indexed="8"/>
        <rFont val="Calibri"/>
        <family val="2"/>
      </rPr>
      <t>"Педагогическая деятельность по реализации программ начального общего образования" (356 ч.)</t>
    </r>
  </si>
  <si>
    <r>
      <t xml:space="preserve">Педагогические работники
 С(К)ОО (учителя-логопеды)
</t>
    </r>
    <r>
      <rPr>
        <b/>
        <sz val="11"/>
        <color indexed="8"/>
        <rFont val="Calibri"/>
        <family val="2"/>
      </rPr>
      <t>"Педагогические работники, оказывающие логопедическую помощь детям с нарушением речи" (504 ч.)</t>
    </r>
  </si>
  <si>
    <r>
      <t xml:space="preserve">Педагогические работники ОО 
</t>
    </r>
    <r>
      <rPr>
        <b/>
        <sz val="11"/>
        <color indexed="8"/>
        <rFont val="Calibri"/>
        <family val="2"/>
      </rPr>
      <t>"Духовно - нравственное образование детей и молодежи" (300 ч.)</t>
    </r>
  </si>
  <si>
    <r>
      <t xml:space="preserve">Педагогические работники ОО
</t>
    </r>
    <r>
      <rPr>
        <b/>
        <sz val="11"/>
        <color indexed="8"/>
        <rFont val="Calibri"/>
        <family val="2"/>
      </rPr>
      <t>"Преподавание математики в 5-6 клаассах в условиях реализации ФГОС" (284 ч.)</t>
    </r>
  </si>
  <si>
    <r>
      <t xml:space="preserve">Педагогические работники ОО
</t>
    </r>
    <r>
      <rPr>
        <b/>
        <sz val="11"/>
        <color indexed="8"/>
        <rFont val="Calibri"/>
        <family val="2"/>
      </rPr>
      <t>"Преподавание русского языка в 5-6 клаассах в условиях реализации ФГОС" (284 ч.)</t>
    </r>
  </si>
  <si>
    <t>Дополнительные 
общеобразовательные программы:
Английский язык для начальной школы, 5-6 кл., дошкольников, др. (36 час.)</t>
  </si>
  <si>
    <t>Другие организации (мероприятия): "В мире удивительных наук" (272 часа за 4 года, 72 ч. в 2019)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</si>
</sst>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  <numFmt numFmtId="170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2"/>
      <color indexed="36"/>
      <name val="Times New Roman"/>
      <family val="1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2"/>
      <color rgb="FF7030A0"/>
      <name val="Times New Roman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71" fillId="0" borderId="13" xfId="0" applyFont="1" applyBorder="1" applyAlignment="1">
      <alignment wrapText="1"/>
    </xf>
    <xf numFmtId="0" fontId="71" fillId="4" borderId="13" xfId="0" applyFont="1" applyFill="1" applyBorder="1" applyAlignment="1">
      <alignment wrapText="1"/>
    </xf>
    <xf numFmtId="0" fontId="71" fillId="0" borderId="13" xfId="0" applyFont="1" applyBorder="1" applyAlignment="1">
      <alignment horizontal="center" wrapText="1"/>
    </xf>
    <xf numFmtId="0" fontId="71" fillId="0" borderId="14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71" fillId="0" borderId="15" xfId="0" applyFont="1" applyBorder="1" applyAlignment="1">
      <alignment wrapText="1"/>
    </xf>
    <xf numFmtId="0" fontId="71" fillId="4" borderId="15" xfId="0" applyFont="1" applyFill="1" applyBorder="1" applyAlignment="1">
      <alignment wrapText="1"/>
    </xf>
    <xf numFmtId="0" fontId="71" fillId="0" borderId="15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71" fillId="3" borderId="10" xfId="0" applyFont="1" applyFill="1" applyBorder="1" applyAlignment="1">
      <alignment horizontal="center" wrapText="1"/>
    </xf>
    <xf numFmtId="0" fontId="71" fillId="3" borderId="13" xfId="0" applyFont="1" applyFill="1" applyBorder="1" applyAlignment="1">
      <alignment horizontal="center" wrapText="1"/>
    </xf>
    <xf numFmtId="0" fontId="71" fillId="3" borderId="15" xfId="0" applyFont="1" applyFill="1" applyBorder="1" applyAlignment="1">
      <alignment horizontal="center" wrapText="1"/>
    </xf>
    <xf numFmtId="0" fontId="71" fillId="0" borderId="17" xfId="0" applyFont="1" applyBorder="1" applyAlignment="1">
      <alignment wrapText="1"/>
    </xf>
    <xf numFmtId="0" fontId="71" fillId="10" borderId="17" xfId="0" applyFont="1" applyFill="1" applyBorder="1" applyAlignment="1">
      <alignment wrapText="1"/>
    </xf>
    <xf numFmtId="0" fontId="71" fillId="0" borderId="17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1" fillId="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2" fillId="0" borderId="10" xfId="0" applyFont="1" applyBorder="1" applyAlignment="1">
      <alignment wrapText="1"/>
    </xf>
    <xf numFmtId="0" fontId="72" fillId="10" borderId="10" xfId="0" applyFont="1" applyFill="1" applyBorder="1" applyAlignment="1">
      <alignment wrapText="1"/>
    </xf>
    <xf numFmtId="0" fontId="72" fillId="0" borderId="10" xfId="0" applyFont="1" applyBorder="1" applyAlignment="1">
      <alignment horizontal="center" wrapText="1"/>
    </xf>
    <xf numFmtId="0" fontId="72" fillId="3" borderId="10" xfId="0" applyFont="1" applyFill="1" applyBorder="1" applyAlignment="1">
      <alignment horizontal="center" wrapText="1"/>
    </xf>
    <xf numFmtId="0" fontId="72" fillId="8" borderId="10" xfId="0" applyFont="1" applyFill="1" applyBorder="1" applyAlignment="1">
      <alignment wrapText="1"/>
    </xf>
    <xf numFmtId="0" fontId="72" fillId="0" borderId="11" xfId="0" applyFont="1" applyBorder="1" applyAlignment="1">
      <alignment horizontal="center" wrapText="1"/>
    </xf>
    <xf numFmtId="0" fontId="73" fillId="33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73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3" fillId="35" borderId="10" xfId="0" applyFont="1" applyFill="1" applyBorder="1" applyAlignment="1">
      <alignment/>
    </xf>
    <xf numFmtId="0" fontId="61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74" fillId="0" borderId="10" xfId="0" applyFont="1" applyBorder="1" applyAlignment="1">
      <alignment/>
    </xf>
    <xf numFmtId="0" fontId="75" fillId="0" borderId="0" xfId="0" applyFont="1" applyAlignment="1">
      <alignment horizontal="right" indent="5"/>
    </xf>
    <xf numFmtId="0" fontId="75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0" xfId="0" applyFont="1" applyBorder="1" applyAlignment="1">
      <alignment horizontal="center" vertical="top" wrapText="1"/>
    </xf>
    <xf numFmtId="0" fontId="79" fillId="0" borderId="21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79" fillId="0" borderId="22" xfId="0" applyFont="1" applyBorder="1" applyAlignment="1">
      <alignment horizontal="center" vertical="top"/>
    </xf>
    <xf numFmtId="0" fontId="79" fillId="0" borderId="20" xfId="0" applyFont="1" applyBorder="1" applyAlignment="1">
      <alignment vertical="top" wrapText="1"/>
    </xf>
    <xf numFmtId="0" fontId="71" fillId="0" borderId="20" xfId="0" applyFont="1" applyBorder="1" applyAlignment="1">
      <alignment horizontal="center" vertical="top" wrapText="1"/>
    </xf>
    <xf numFmtId="0" fontId="79" fillId="0" borderId="20" xfId="0" applyFont="1" applyBorder="1" applyAlignment="1">
      <alignment horizontal="center" vertical="top"/>
    </xf>
    <xf numFmtId="0" fontId="76" fillId="0" borderId="0" xfId="0" applyFont="1" applyAlignment="1">
      <alignment/>
    </xf>
    <xf numFmtId="0" fontId="34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6" fillId="0" borderId="23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24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right" wrapText="1"/>
    </xf>
    <xf numFmtId="0" fontId="36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8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61" fillId="0" borderId="10" xfId="0" applyFont="1" applyBorder="1" applyAlignment="1">
      <alignment vertical="center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7" fillId="0" borderId="10" xfId="0" applyFont="1" applyFill="1" applyBorder="1" applyAlignment="1">
      <alignment vertical="top"/>
    </xf>
    <xf numFmtId="0" fontId="37" fillId="36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right"/>
    </xf>
    <xf numFmtId="0" fontId="81" fillId="0" borderId="10" xfId="0" applyFont="1" applyBorder="1" applyAlignment="1">
      <alignment horizontal="center"/>
    </xf>
    <xf numFmtId="0" fontId="82" fillId="0" borderId="19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3" fillId="0" borderId="10" xfId="0" applyFont="1" applyBorder="1" applyAlignment="1">
      <alignment horizontal="center"/>
    </xf>
    <xf numFmtId="0" fontId="84" fillId="4" borderId="10" xfId="0" applyFont="1" applyFill="1" applyBorder="1" applyAlignment="1">
      <alignment/>
    </xf>
    <xf numFmtId="0" fontId="84" fillId="0" borderId="10" xfId="0" applyFont="1" applyBorder="1" applyAlignment="1">
      <alignment/>
    </xf>
    <xf numFmtId="0" fontId="84" fillId="4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10" borderId="0" xfId="0" applyFill="1" applyAlignment="1">
      <alignment/>
    </xf>
    <xf numFmtId="0" fontId="72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71" fillId="0" borderId="10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85" fillId="0" borderId="25" xfId="0" applyFont="1" applyBorder="1" applyAlignment="1">
      <alignment/>
    </xf>
    <xf numFmtId="0" fontId="85" fillId="0" borderId="12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37" fillId="0" borderId="10" xfId="0" applyFont="1" applyBorder="1" applyAlignment="1">
      <alignment horizontal="right" vertical="top"/>
    </xf>
    <xf numFmtId="0" fontId="0" fillId="36" borderId="10" xfId="0" applyFill="1" applyBorder="1" applyAlignment="1">
      <alignment/>
    </xf>
    <xf numFmtId="0" fontId="61" fillId="36" borderId="10" xfId="0" applyFont="1" applyFill="1" applyBorder="1" applyAlignment="1">
      <alignment horizontal="right"/>
    </xf>
    <xf numFmtId="0" fontId="84" fillId="0" borderId="23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/>
    </xf>
    <xf numFmtId="0" fontId="80" fillId="0" borderId="10" xfId="0" applyFont="1" applyBorder="1" applyAlignment="1">
      <alignment vertical="top"/>
    </xf>
    <xf numFmtId="0" fontId="61" fillId="0" borderId="10" xfId="0" applyFont="1" applyBorder="1" applyAlignment="1">
      <alignment horizontal="center" vertical="top"/>
    </xf>
    <xf numFmtId="0" fontId="81" fillId="0" borderId="10" xfId="0" applyFont="1" applyBorder="1" applyAlignment="1">
      <alignment vertical="top"/>
    </xf>
    <xf numFmtId="0" fontId="61" fillId="36" borderId="10" xfId="0" applyFont="1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37" fillId="0" borderId="10" xfId="0" applyFont="1" applyFill="1" applyBorder="1" applyAlignment="1">
      <alignment vertical="top" wrapText="1"/>
    </xf>
    <xf numFmtId="0" fontId="7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4" borderId="10" xfId="0" applyFill="1" applyBorder="1" applyAlignment="1">
      <alignment vertical="top"/>
    </xf>
    <xf numFmtId="0" fontId="61" fillId="4" borderId="10" xfId="0" applyFont="1" applyFill="1" applyBorder="1" applyAlignment="1">
      <alignment vertical="top"/>
    </xf>
    <xf numFmtId="0" fontId="37" fillId="4" borderId="10" xfId="0" applyFont="1" applyFill="1" applyBorder="1" applyAlignment="1">
      <alignment vertical="top" wrapText="1"/>
    </xf>
    <xf numFmtId="0" fontId="69" fillId="36" borderId="0" xfId="0" applyFont="1" applyFill="1" applyAlignment="1">
      <alignment/>
    </xf>
    <xf numFmtId="0" fontId="35" fillId="36" borderId="10" xfId="0" applyFont="1" applyFill="1" applyBorder="1" applyAlignment="1">
      <alignment wrapText="1"/>
    </xf>
    <xf numFmtId="0" fontId="3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1" fillId="36" borderId="11" xfId="0" applyFont="1" applyFill="1" applyBorder="1" applyAlignment="1">
      <alignment/>
    </xf>
    <xf numFmtId="0" fontId="36" fillId="36" borderId="12" xfId="0" applyFont="1" applyFill="1" applyBorder="1" applyAlignment="1">
      <alignment wrapText="1"/>
    </xf>
    <xf numFmtId="0" fontId="36" fillId="36" borderId="25" xfId="0" applyFont="1" applyFill="1" applyBorder="1" applyAlignment="1">
      <alignment wrapText="1"/>
    </xf>
    <xf numFmtId="0" fontId="34" fillId="0" borderId="12" xfId="0" applyFont="1" applyBorder="1" applyAlignment="1">
      <alignment/>
    </xf>
    <xf numFmtId="0" fontId="34" fillId="36" borderId="12" xfId="0" applyFont="1" applyFill="1" applyBorder="1" applyAlignment="1">
      <alignment wrapText="1"/>
    </xf>
    <xf numFmtId="0" fontId="35" fillId="36" borderId="12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0" fontId="37" fillId="36" borderId="12" xfId="0" applyFont="1" applyFill="1" applyBorder="1" applyAlignment="1">
      <alignment wrapText="1"/>
    </xf>
    <xf numFmtId="0" fontId="35" fillId="36" borderId="0" xfId="0" applyFont="1" applyFill="1" applyAlignment="1">
      <alignment/>
    </xf>
    <xf numFmtId="0" fontId="5" fillId="36" borderId="25" xfId="0" applyFont="1" applyFill="1" applyBorder="1" applyAlignment="1">
      <alignment/>
    </xf>
    <xf numFmtId="0" fontId="82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10" fontId="84" fillId="0" borderId="10" xfId="0" applyNumberFormat="1" applyFont="1" applyBorder="1" applyAlignment="1">
      <alignment/>
    </xf>
    <xf numFmtId="10" fontId="86" fillId="0" borderId="10" xfId="0" applyNumberFormat="1" applyFont="1" applyBorder="1" applyAlignment="1">
      <alignment/>
    </xf>
    <xf numFmtId="0" fontId="8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34" fillId="0" borderId="10" xfId="0" applyFont="1" applyBorder="1" applyAlignment="1">
      <alignment wrapText="1"/>
    </xf>
    <xf numFmtId="0" fontId="35" fillId="0" borderId="26" xfId="0" applyFont="1" applyFill="1" applyBorder="1" applyAlignment="1">
      <alignment/>
    </xf>
    <xf numFmtId="0" fontId="35" fillId="0" borderId="19" xfId="0" applyFont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26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74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7" fillId="0" borderId="10" xfId="0" applyFont="1" applyBorder="1" applyAlignment="1">
      <alignment/>
    </xf>
    <xf numFmtId="0" fontId="35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74" fillId="0" borderId="25" xfId="0" applyFont="1" applyBorder="1" applyAlignment="1">
      <alignment/>
    </xf>
    <xf numFmtId="0" fontId="74" fillId="0" borderId="1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34" fillId="0" borderId="11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25" xfId="0" applyFont="1" applyBorder="1" applyAlignment="1">
      <alignment wrapText="1"/>
    </xf>
    <xf numFmtId="0" fontId="35" fillId="0" borderId="12" xfId="0" applyFont="1" applyBorder="1" applyAlignment="1">
      <alignment/>
    </xf>
    <xf numFmtId="0" fontId="61" fillId="0" borderId="10" xfId="0" applyFont="1" applyBorder="1" applyAlignment="1">
      <alignment horizontal="right" wrapText="1"/>
    </xf>
    <xf numFmtId="0" fontId="61" fillId="0" borderId="12" xfId="0" applyFont="1" applyBorder="1" applyAlignment="1">
      <alignment horizontal="right" wrapText="1"/>
    </xf>
    <xf numFmtId="0" fontId="35" fillId="0" borderId="0" xfId="0" applyFont="1" applyBorder="1" applyAlignment="1">
      <alignment/>
    </xf>
    <xf numFmtId="0" fontId="37" fillId="36" borderId="10" xfId="0" applyFont="1" applyFill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 vertical="top"/>
    </xf>
    <xf numFmtId="0" fontId="85" fillId="0" borderId="10" xfId="0" applyFont="1" applyBorder="1" applyAlignment="1">
      <alignment horizontal="center" vertical="top" wrapText="1"/>
    </xf>
    <xf numFmtId="0" fontId="36" fillId="0" borderId="24" xfId="0" applyFont="1" applyFill="1" applyBorder="1" applyAlignment="1">
      <alignment/>
    </xf>
    <xf numFmtId="0" fontId="0" fillId="0" borderId="11" xfId="0" applyBorder="1" applyAlignment="1">
      <alignment vertical="top"/>
    </xf>
    <xf numFmtId="0" fontId="82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6" fillId="0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10" fontId="0" fillId="0" borderId="0" xfId="57" applyNumberFormat="1" applyFont="1" applyAlignment="1">
      <alignment/>
    </xf>
    <xf numFmtId="0" fontId="37" fillId="0" borderId="19" xfId="0" applyFont="1" applyFill="1" applyBorder="1" applyAlignment="1">
      <alignment vertical="top" wrapText="1"/>
    </xf>
    <xf numFmtId="0" fontId="72" fillId="0" borderId="10" xfId="0" applyFont="1" applyBorder="1" applyAlignment="1">
      <alignment horizontal="right" vertical="top" wrapText="1"/>
    </xf>
    <xf numFmtId="0" fontId="71" fillId="36" borderId="10" xfId="0" applyFont="1" applyFill="1" applyBorder="1" applyAlignment="1">
      <alignment horizontal="right" vertical="top" wrapText="1"/>
    </xf>
    <xf numFmtId="0" fontId="71" fillId="36" borderId="10" xfId="0" applyFont="1" applyFill="1" applyBorder="1" applyAlignment="1">
      <alignment horizontal="right" wrapText="1"/>
    </xf>
    <xf numFmtId="0" fontId="0" fillId="36" borderId="10" xfId="0" applyFont="1" applyFill="1" applyBorder="1" applyAlignment="1">
      <alignment horizontal="right"/>
    </xf>
    <xf numFmtId="0" fontId="36" fillId="0" borderId="23" xfId="0" applyFont="1" applyFill="1" applyBorder="1" applyAlignment="1">
      <alignment horizontal="right"/>
    </xf>
    <xf numFmtId="0" fontId="73" fillId="0" borderId="10" xfId="0" applyFont="1" applyFill="1" applyBorder="1" applyAlignment="1">
      <alignment horizontal="right" vertical="top" wrapText="1"/>
    </xf>
    <xf numFmtId="0" fontId="73" fillId="0" borderId="1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0" fontId="61" fillId="0" borderId="11" xfId="0" applyFont="1" applyFill="1" applyBorder="1" applyAlignment="1">
      <alignment/>
    </xf>
    <xf numFmtId="0" fontId="71" fillId="4" borderId="10" xfId="0" applyFont="1" applyFill="1" applyBorder="1" applyAlignment="1">
      <alignment vertical="top"/>
    </xf>
    <xf numFmtId="0" fontId="36" fillId="0" borderId="10" xfId="0" applyFont="1" applyBorder="1" applyAlignment="1">
      <alignment vertical="top"/>
    </xf>
    <xf numFmtId="0" fontId="36" fillId="4" borderId="10" xfId="0" applyFont="1" applyFill="1" applyBorder="1" applyAlignment="1">
      <alignment vertical="top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5" fillId="36" borderId="19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1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35" fillId="36" borderId="10" xfId="0" applyFont="1" applyFill="1" applyBorder="1" applyAlignment="1">
      <alignment horizontal="right" vertical="center" wrapText="1"/>
    </xf>
    <xf numFmtId="0" fontId="35" fillId="36" borderId="11" xfId="0" applyFont="1" applyFill="1" applyBorder="1" applyAlignment="1">
      <alignment wrapText="1"/>
    </xf>
    <xf numFmtId="0" fontId="35" fillId="36" borderId="27" xfId="0" applyFont="1" applyFill="1" applyBorder="1" applyAlignment="1">
      <alignment wrapText="1"/>
    </xf>
    <xf numFmtId="0" fontId="61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top"/>
    </xf>
    <xf numFmtId="0" fontId="73" fillId="36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0" fontId="74" fillId="36" borderId="10" xfId="0" applyFont="1" applyFill="1" applyBorder="1" applyAlignment="1">
      <alignment horizontal="center" vertical="top"/>
    </xf>
    <xf numFmtId="0" fontId="61" fillId="36" borderId="10" xfId="0" applyFont="1" applyFill="1" applyBorder="1" applyAlignment="1">
      <alignment horizontal="right" vertical="top"/>
    </xf>
    <xf numFmtId="0" fontId="61" fillId="36" borderId="11" xfId="0" applyFont="1" applyFill="1" applyBorder="1" applyAlignment="1">
      <alignment vertical="top"/>
    </xf>
    <xf numFmtId="0" fontId="61" fillId="36" borderId="27" xfId="0" applyFont="1" applyFill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71" fillId="4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0" fontId="36" fillId="4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61" fillId="36" borderId="1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37" fillId="10" borderId="10" xfId="0" applyFont="1" applyFill="1" applyBorder="1" applyAlignment="1">
      <alignment/>
    </xf>
    <xf numFmtId="0" fontId="37" fillId="1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horizontal="right" vertical="top"/>
    </xf>
    <xf numFmtId="0" fontId="36" fillId="0" borderId="10" xfId="0" applyFont="1" applyFill="1" applyBorder="1" applyAlignment="1">
      <alignment horizontal="right" vertical="top" wrapText="1"/>
    </xf>
    <xf numFmtId="0" fontId="61" fillId="10" borderId="10" xfId="0" applyFont="1" applyFill="1" applyBorder="1" applyAlignment="1">
      <alignment/>
    </xf>
    <xf numFmtId="1" fontId="69" fillId="0" borderId="0" xfId="57" applyNumberFormat="1" applyFont="1" applyAlignment="1">
      <alignment/>
    </xf>
    <xf numFmtId="0" fontId="37" fillId="0" borderId="10" xfId="0" applyFont="1" applyFill="1" applyBorder="1" applyAlignment="1">
      <alignment horizontal="right" vertical="top"/>
    </xf>
    <xf numFmtId="0" fontId="72" fillId="0" borderId="10" xfId="0" applyFont="1" applyBorder="1" applyAlignment="1">
      <alignment horizontal="right" wrapText="1"/>
    </xf>
    <xf numFmtId="0" fontId="35" fillId="36" borderId="0" xfId="0" applyFont="1" applyFill="1" applyBorder="1" applyAlignment="1">
      <alignment wrapText="1"/>
    </xf>
    <xf numFmtId="0" fontId="36" fillId="0" borderId="28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3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0" fontId="73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wrapText="1"/>
    </xf>
    <xf numFmtId="0" fontId="71" fillId="36" borderId="10" xfId="0" applyFont="1" applyFill="1" applyBorder="1" applyAlignment="1">
      <alignment/>
    </xf>
    <xf numFmtId="0" fontId="72" fillId="36" borderId="10" xfId="0" applyFont="1" applyFill="1" applyBorder="1" applyAlignment="1">
      <alignment/>
    </xf>
    <xf numFmtId="0" fontId="85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6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7" fillId="10" borderId="11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7" fillId="10" borderId="10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right" wrapText="1"/>
    </xf>
    <xf numFmtId="0" fontId="36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36" fillId="0" borderId="10" xfId="0" applyNumberFormat="1" applyFont="1" applyFill="1" applyBorder="1" applyAlignment="1">
      <alignment horizontal="right"/>
    </xf>
    <xf numFmtId="0" fontId="88" fillId="0" borderId="10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88" fillId="0" borderId="12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0" xfId="0" applyFont="1" applyFill="1" applyBorder="1" applyAlignment="1">
      <alignment horizontal="right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37" fillId="10" borderId="11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34" fillId="36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0" borderId="23" xfId="0" applyFont="1" applyFill="1" applyBorder="1" applyAlignment="1">
      <alignment/>
    </xf>
    <xf numFmtId="0" fontId="34" fillId="0" borderId="11" xfId="0" applyFont="1" applyFill="1" applyBorder="1" applyAlignment="1">
      <alignment wrapText="1"/>
    </xf>
    <xf numFmtId="0" fontId="85" fillId="0" borderId="10" xfId="0" applyFont="1" applyBorder="1" applyAlignment="1">
      <alignment horizontal="center" wrapText="1"/>
    </xf>
    <xf numFmtId="0" fontId="37" fillId="10" borderId="10" xfId="0" applyFont="1" applyFill="1" applyBorder="1" applyAlignment="1">
      <alignment vertical="top"/>
    </xf>
    <xf numFmtId="0" fontId="89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82" fillId="0" borderId="10" xfId="0" applyFont="1" applyFill="1" applyBorder="1" applyAlignment="1">
      <alignment horizontal="right" vertical="top" wrapText="1"/>
    </xf>
    <xf numFmtId="0" fontId="36" fillId="0" borderId="10" xfId="43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0" fontId="37" fillId="0" borderId="25" xfId="0" applyFont="1" applyFill="1" applyBorder="1" applyAlignment="1">
      <alignment horizontal="right" wrapText="1"/>
    </xf>
    <xf numFmtId="0" fontId="37" fillId="0" borderId="25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61" fillId="0" borderId="25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6" fillId="0" borderId="10" xfId="0" applyNumberFormat="1" applyFont="1" applyFill="1" applyBorder="1" applyAlignment="1">
      <alignment horizontal="right" vertical="top"/>
    </xf>
    <xf numFmtId="0" fontId="36" fillId="0" borderId="12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34" fillId="0" borderId="23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0" fillId="0" borderId="19" xfId="0" applyFill="1" applyBorder="1" applyAlignment="1">
      <alignment horizontal="left" vertical="top" wrapText="1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vertical="top" wrapText="1"/>
    </xf>
    <xf numFmtId="0" fontId="8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right"/>
    </xf>
    <xf numFmtId="0" fontId="72" fillId="0" borderId="10" xfId="0" applyFont="1" applyFill="1" applyBorder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right" vertical="top" wrapText="1"/>
    </xf>
    <xf numFmtId="0" fontId="71" fillId="0" borderId="10" xfId="0" applyFont="1" applyFill="1" applyBorder="1" applyAlignment="1">
      <alignment horizontal="right" vertical="top" wrapText="1"/>
    </xf>
    <xf numFmtId="0" fontId="71" fillId="0" borderId="10" xfId="0" applyFont="1" applyFill="1" applyBorder="1" applyAlignment="1">
      <alignment horizontal="right" wrapText="1"/>
    </xf>
    <xf numFmtId="0" fontId="7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0" fontId="90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vertical="top"/>
    </xf>
    <xf numFmtId="0" fontId="85" fillId="0" borderId="10" xfId="0" applyFont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 readingOrder="1"/>
    </xf>
    <xf numFmtId="0" fontId="82" fillId="0" borderId="10" xfId="0" applyFont="1" applyBorder="1" applyAlignment="1">
      <alignment horizontal="center" vertical="center" readingOrder="1"/>
    </xf>
    <xf numFmtId="0" fontId="36" fillId="36" borderId="10" xfId="0" applyFont="1" applyFill="1" applyBorder="1" applyAlignment="1">
      <alignment horizontal="left" vertical="top" wrapText="1" readingOrder="1"/>
    </xf>
    <xf numFmtId="0" fontId="36" fillId="36" borderId="10" xfId="0" applyFont="1" applyFill="1" applyBorder="1" applyAlignment="1">
      <alignment horizontal="center" vertical="top" wrapText="1" readingOrder="1"/>
    </xf>
    <xf numFmtId="0" fontId="36" fillId="36" borderId="10" xfId="0" applyFont="1" applyFill="1" applyBorder="1" applyAlignment="1">
      <alignment horizontal="center" vertical="top" wrapText="1"/>
    </xf>
    <xf numFmtId="0" fontId="37" fillId="36" borderId="10" xfId="0" applyFont="1" applyFill="1" applyBorder="1" applyAlignment="1">
      <alignment horizontal="center" vertical="top" wrapText="1" readingOrder="1"/>
    </xf>
    <xf numFmtId="0" fontId="8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/>
    </xf>
    <xf numFmtId="0" fontId="36" fillId="0" borderId="19" xfId="0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37" fillId="0" borderId="26" xfId="0" applyFont="1" applyFill="1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91" fillId="0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79" fillId="0" borderId="29" xfId="0" applyFont="1" applyBorder="1" applyAlignment="1">
      <alignment horizontal="center" wrapText="1"/>
    </xf>
    <xf numFmtId="0" fontId="79" fillId="0" borderId="30" xfId="0" applyFont="1" applyBorder="1" applyAlignment="1">
      <alignment horizontal="center" wrapText="1"/>
    </xf>
    <xf numFmtId="0" fontId="79" fillId="0" borderId="31" xfId="0" applyFont="1" applyBorder="1" applyAlignment="1">
      <alignment horizontal="center" wrapText="1"/>
    </xf>
    <xf numFmtId="0" fontId="79" fillId="0" borderId="32" xfId="0" applyFont="1" applyBorder="1" applyAlignment="1">
      <alignment horizontal="center" wrapText="1"/>
    </xf>
    <xf numFmtId="0" fontId="79" fillId="0" borderId="33" xfId="0" applyFont="1" applyBorder="1" applyAlignment="1">
      <alignment horizontal="center" wrapText="1"/>
    </xf>
    <xf numFmtId="0" fontId="79" fillId="0" borderId="34" xfId="0" applyFont="1" applyBorder="1" applyAlignment="1">
      <alignment horizontal="center" wrapText="1"/>
    </xf>
    <xf numFmtId="0" fontId="79" fillId="0" borderId="35" xfId="0" applyFont="1" applyBorder="1" applyAlignment="1">
      <alignment horizontal="center" wrapText="1"/>
    </xf>
    <xf numFmtId="0" fontId="79" fillId="0" borderId="36" xfId="0" applyFont="1" applyBorder="1" applyAlignment="1">
      <alignment horizontal="center" wrapText="1"/>
    </xf>
    <xf numFmtId="0" fontId="79" fillId="0" borderId="37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61" fillId="0" borderId="11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79" fillId="0" borderId="39" xfId="0" applyFont="1" applyBorder="1" applyAlignment="1">
      <alignment horizontal="center" wrapText="1"/>
    </xf>
    <xf numFmtId="0" fontId="79" fillId="0" borderId="40" xfId="0" applyFont="1" applyBorder="1" applyAlignment="1">
      <alignment horizontal="center" wrapText="1"/>
    </xf>
    <xf numFmtId="0" fontId="37" fillId="33" borderId="11" xfId="0" applyFont="1" applyFill="1" applyBorder="1" applyAlignment="1">
      <alignment horizontal="left" vertical="center"/>
    </xf>
    <xf numFmtId="0" fontId="37" fillId="33" borderId="25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91" fillId="0" borderId="26" xfId="0" applyFont="1" applyFill="1" applyBorder="1" applyAlignment="1">
      <alignment horizontal="center"/>
    </xf>
    <xf numFmtId="0" fontId="91" fillId="0" borderId="18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top"/>
    </xf>
    <xf numFmtId="0" fontId="37" fillId="0" borderId="25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center" vertical="top"/>
    </xf>
    <xf numFmtId="0" fontId="35" fillId="0" borderId="18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wrapText="1"/>
    </xf>
    <xf numFmtId="0" fontId="37" fillId="0" borderId="25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0" fontId="52" fillId="0" borderId="26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wrapText="1"/>
    </xf>
    <xf numFmtId="0" fontId="52" fillId="0" borderId="25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4" fillId="0" borderId="11" xfId="0" applyFont="1" applyBorder="1" applyAlignment="1">
      <alignment horizontal="center" wrapText="1"/>
    </xf>
    <xf numFmtId="0" fontId="84" fillId="0" borderId="25" xfId="0" applyFont="1" applyBorder="1" applyAlignment="1">
      <alignment horizontal="center" wrapText="1"/>
    </xf>
    <xf numFmtId="0" fontId="84" fillId="0" borderId="12" xfId="0" applyFont="1" applyBorder="1" applyAlignment="1">
      <alignment horizont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6" fillId="0" borderId="1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/>
    </xf>
    <xf numFmtId="0" fontId="86" fillId="36" borderId="11" xfId="0" applyFont="1" applyFill="1" applyBorder="1" applyAlignment="1">
      <alignment horizontal="center"/>
    </xf>
    <xf numFmtId="0" fontId="86" fillId="36" borderId="25" xfId="0" applyFont="1" applyFill="1" applyBorder="1" applyAlignment="1">
      <alignment horizontal="center"/>
    </xf>
    <xf numFmtId="0" fontId="86" fillId="36" borderId="12" xfId="0" applyFont="1" applyFill="1" applyBorder="1" applyAlignment="1">
      <alignment horizontal="center"/>
    </xf>
    <xf numFmtId="0" fontId="86" fillId="36" borderId="11" xfId="0" applyFont="1" applyFill="1" applyBorder="1" applyAlignment="1">
      <alignment horizontal="center" wrapText="1"/>
    </xf>
    <xf numFmtId="0" fontId="86" fillId="36" borderId="25" xfId="0" applyFont="1" applyFill="1" applyBorder="1" applyAlignment="1">
      <alignment horizontal="center" wrapText="1"/>
    </xf>
    <xf numFmtId="0" fontId="86" fillId="36" borderId="12" xfId="0" applyFont="1" applyFill="1" applyBorder="1" applyAlignment="1">
      <alignment horizontal="center" wrapText="1"/>
    </xf>
    <xf numFmtId="0" fontId="86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1" fillId="0" borderId="25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61" fillId="0" borderId="0" xfId="0" applyFont="1" applyAlignment="1">
      <alignment horizontal="left" vertical="top" wrapText="1"/>
    </xf>
    <xf numFmtId="0" fontId="85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/>
    </xf>
    <xf numFmtId="0" fontId="80" fillId="0" borderId="44" xfId="0" applyFont="1" applyBorder="1" applyAlignment="1">
      <alignment horizontal="center" wrapText="1"/>
    </xf>
    <xf numFmtId="0" fontId="85" fillId="0" borderId="11" xfId="0" applyFont="1" applyBorder="1" applyAlignment="1">
      <alignment horizontal="center" vertical="top"/>
    </xf>
    <xf numFmtId="0" fontId="85" fillId="0" borderId="25" xfId="0" applyFont="1" applyBorder="1" applyAlignment="1">
      <alignment horizontal="center" vertical="top"/>
    </xf>
    <xf numFmtId="0" fontId="85" fillId="0" borderId="12" xfId="0" applyFont="1" applyBorder="1" applyAlignment="1">
      <alignment horizontal="center" vertical="top"/>
    </xf>
    <xf numFmtId="0" fontId="86" fillId="36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/>
    </xf>
    <xf numFmtId="0" fontId="84" fillId="0" borderId="1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4" fillId="0" borderId="45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4" fillId="0" borderId="19" xfId="0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 wrapText="1"/>
    </xf>
    <xf numFmtId="0" fontId="81" fillId="0" borderId="44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61" fillId="0" borderId="11" xfId="0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85" fillId="0" borderId="11" xfId="0" applyFont="1" applyBorder="1" applyAlignment="1">
      <alignment horizontal="center" vertical="top" wrapText="1"/>
    </xf>
    <xf numFmtId="0" fontId="61" fillId="0" borderId="0" xfId="0" applyFont="1" applyAlignment="1">
      <alignment horizontal="left" wrapText="1"/>
    </xf>
    <xf numFmtId="0" fontId="72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/>
    </xf>
    <xf numFmtId="0" fontId="72" fillId="0" borderId="19" xfId="0" applyFont="1" applyBorder="1" applyAlignment="1">
      <alignment horizontal="center" vertical="top" wrapText="1"/>
    </xf>
    <xf numFmtId="0" fontId="72" fillId="0" borderId="23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44" xfId="0" applyFont="1" applyBorder="1" applyAlignment="1">
      <alignment horizont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right" wrapText="1"/>
    </xf>
    <xf numFmtId="0" fontId="0" fillId="0" borderId="19" xfId="0" applyFill="1" applyBorder="1" applyAlignment="1">
      <alignment horizontal="right"/>
    </xf>
    <xf numFmtId="0" fontId="83" fillId="0" borderId="10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0" fontId="61" fillId="0" borderId="11" xfId="0" applyFont="1" applyFill="1" applyBorder="1" applyAlignment="1">
      <alignment horizontal="right"/>
    </xf>
    <xf numFmtId="0" fontId="83" fillId="0" borderId="10" xfId="0" applyFont="1" applyFill="1" applyBorder="1" applyAlignment="1">
      <alignment horizontal="right" wrapText="1"/>
    </xf>
    <xf numFmtId="0" fontId="48" fillId="0" borderId="1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3">
      <selection activeCell="A1" sqref="A1:I26"/>
    </sheetView>
  </sheetViews>
  <sheetFormatPr defaultColWidth="9.140625" defaultRowHeight="15"/>
  <cols>
    <col min="1" max="1" width="5.57421875" style="0" customWidth="1"/>
    <col min="2" max="2" width="23.00390625" style="0" customWidth="1"/>
  </cols>
  <sheetData>
    <row r="1" spans="1:9" ht="15">
      <c r="A1" s="380" t="s">
        <v>2</v>
      </c>
      <c r="B1" s="380"/>
      <c r="C1" s="380"/>
      <c r="D1" s="380"/>
      <c r="E1" s="380"/>
      <c r="F1" s="380"/>
      <c r="G1" s="380"/>
      <c r="H1" s="380"/>
      <c r="I1" s="380"/>
    </row>
    <row r="2" spans="1:9" ht="15">
      <c r="A2" s="380"/>
      <c r="B2" s="380"/>
      <c r="C2" s="380"/>
      <c r="D2" s="380"/>
      <c r="E2" s="380"/>
      <c r="F2" s="380"/>
      <c r="G2" s="380"/>
      <c r="H2" s="380"/>
      <c r="I2" s="380"/>
    </row>
    <row r="3" spans="1:9" ht="15">
      <c r="A3" s="380"/>
      <c r="B3" s="380"/>
      <c r="C3" s="380"/>
      <c r="D3" s="380"/>
      <c r="E3" s="380"/>
      <c r="F3" s="380"/>
      <c r="G3" s="380"/>
      <c r="H3" s="380"/>
      <c r="I3" s="380"/>
    </row>
    <row r="4" spans="1:9" ht="15">
      <c r="A4" s="3"/>
      <c r="B4" s="381" t="s">
        <v>3</v>
      </c>
      <c r="C4" s="383" t="s">
        <v>4</v>
      </c>
      <c r="D4" s="384"/>
      <c r="E4" s="384"/>
      <c r="F4" s="385"/>
      <c r="G4" s="383" t="s">
        <v>5</v>
      </c>
      <c r="H4" s="384"/>
      <c r="I4" s="385"/>
    </row>
    <row r="5" spans="1:9" ht="15.75" thickBot="1">
      <c r="A5" s="3"/>
      <c r="B5" s="382"/>
      <c r="C5" s="3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</row>
    <row r="6" spans="1:9" ht="44.25" customHeight="1" thickBot="1">
      <c r="A6" s="1">
        <v>1</v>
      </c>
      <c r="B6" s="6" t="s">
        <v>13</v>
      </c>
      <c r="C6" s="7">
        <v>6</v>
      </c>
      <c r="D6" s="8">
        <v>3</v>
      </c>
      <c r="E6" s="9">
        <v>3</v>
      </c>
      <c r="F6" s="10"/>
      <c r="G6" s="11"/>
      <c r="H6" s="1"/>
      <c r="I6" s="1"/>
    </row>
    <row r="7" spans="1:9" ht="16.5" thickBot="1">
      <c r="A7" s="1">
        <v>2</v>
      </c>
      <c r="B7" s="12" t="s">
        <v>14</v>
      </c>
      <c r="C7" s="13">
        <v>6</v>
      </c>
      <c r="D7" s="14">
        <v>3</v>
      </c>
      <c r="E7" s="15">
        <v>3</v>
      </c>
      <c r="F7" s="10"/>
      <c r="G7" s="11"/>
      <c r="H7" s="1"/>
      <c r="I7" s="1"/>
    </row>
    <row r="8" spans="1:9" ht="52.5" customHeight="1" thickBot="1">
      <c r="A8" s="1">
        <v>3</v>
      </c>
      <c r="B8" s="6" t="s">
        <v>15</v>
      </c>
      <c r="C8" s="7">
        <v>8</v>
      </c>
      <c r="D8" s="8">
        <v>4</v>
      </c>
      <c r="E8" s="9">
        <v>4</v>
      </c>
      <c r="F8" s="16">
        <v>6</v>
      </c>
      <c r="G8" s="11"/>
      <c r="H8" s="1"/>
      <c r="I8" s="1"/>
    </row>
    <row r="9" spans="1:9" ht="41.25" customHeight="1" thickBot="1">
      <c r="A9" s="1">
        <v>4</v>
      </c>
      <c r="B9" s="12" t="s">
        <v>16</v>
      </c>
      <c r="C9" s="13">
        <v>8</v>
      </c>
      <c r="D9" s="14">
        <v>4</v>
      </c>
      <c r="E9" s="15">
        <v>4</v>
      </c>
      <c r="F9" s="17">
        <v>6</v>
      </c>
      <c r="G9" s="11"/>
      <c r="H9" s="1"/>
      <c r="I9" s="1"/>
    </row>
    <row r="10" spans="1:9" ht="40.5" customHeight="1" thickBot="1">
      <c r="A10" s="1">
        <v>5</v>
      </c>
      <c r="B10" s="12" t="s">
        <v>17</v>
      </c>
      <c r="C10" s="13">
        <v>8</v>
      </c>
      <c r="D10" s="14">
        <v>6</v>
      </c>
      <c r="E10" s="15">
        <v>2</v>
      </c>
      <c r="F10" s="18">
        <v>6</v>
      </c>
      <c r="G10" s="11"/>
      <c r="H10" s="1"/>
      <c r="I10" s="1"/>
    </row>
    <row r="11" spans="1:9" ht="28.5" customHeight="1" thickBot="1">
      <c r="A11" s="1">
        <v>6</v>
      </c>
      <c r="B11" s="12" t="s">
        <v>18</v>
      </c>
      <c r="C11" s="13">
        <v>8</v>
      </c>
      <c r="D11" s="14">
        <v>4</v>
      </c>
      <c r="E11" s="15">
        <v>4</v>
      </c>
      <c r="F11" s="18">
        <v>6</v>
      </c>
      <c r="G11" s="11"/>
      <c r="H11" s="1"/>
      <c r="I11" s="1"/>
    </row>
    <row r="12" spans="1:9" ht="33.75" customHeight="1" thickBot="1">
      <c r="A12" s="1">
        <v>7</v>
      </c>
      <c r="B12" s="12" t="s">
        <v>19</v>
      </c>
      <c r="C12" s="13">
        <v>8</v>
      </c>
      <c r="D12" s="14">
        <v>4</v>
      </c>
      <c r="E12" s="15">
        <v>4</v>
      </c>
      <c r="F12" s="18">
        <v>6</v>
      </c>
      <c r="G12" s="11"/>
      <c r="H12" s="1"/>
      <c r="I12" s="1"/>
    </row>
    <row r="13" spans="1:9" ht="66" customHeight="1" thickBot="1">
      <c r="A13" s="1">
        <v>9</v>
      </c>
      <c r="B13" s="12" t="s">
        <v>20</v>
      </c>
      <c r="C13" s="13">
        <v>8</v>
      </c>
      <c r="D13" s="14">
        <v>4</v>
      </c>
      <c r="E13" s="15">
        <v>4</v>
      </c>
      <c r="F13" s="18">
        <v>6</v>
      </c>
      <c r="G13" s="11"/>
      <c r="H13" s="1"/>
      <c r="I13" s="1"/>
    </row>
    <row r="14" spans="1:9" ht="31.5" customHeight="1" thickBot="1">
      <c r="A14" s="1">
        <v>10</v>
      </c>
      <c r="B14" s="6" t="s">
        <v>21</v>
      </c>
      <c r="C14" s="7">
        <v>8</v>
      </c>
      <c r="D14" s="8">
        <v>4</v>
      </c>
      <c r="E14" s="9">
        <v>4</v>
      </c>
      <c r="F14" s="17">
        <v>14</v>
      </c>
      <c r="G14" s="11"/>
      <c r="H14" s="1"/>
      <c r="I14" s="1"/>
    </row>
    <row r="15" spans="1:9" ht="42" customHeight="1" thickBot="1">
      <c r="A15" s="1">
        <v>11</v>
      </c>
      <c r="B15" s="12" t="s">
        <v>22</v>
      </c>
      <c r="C15" s="13">
        <v>8</v>
      </c>
      <c r="D15" s="14">
        <v>4</v>
      </c>
      <c r="E15" s="15">
        <v>4</v>
      </c>
      <c r="F15" s="18">
        <v>14</v>
      </c>
      <c r="G15" s="11"/>
      <c r="H15" s="1"/>
      <c r="I15" s="1"/>
    </row>
    <row r="16" spans="1:9" ht="33.75" customHeight="1" thickBot="1">
      <c r="A16" s="1">
        <v>12</v>
      </c>
      <c r="B16" s="12" t="s">
        <v>23</v>
      </c>
      <c r="C16" s="13">
        <v>16</v>
      </c>
      <c r="D16" s="14">
        <v>10</v>
      </c>
      <c r="E16" s="15">
        <v>6</v>
      </c>
      <c r="F16" s="18">
        <v>14</v>
      </c>
      <c r="G16" s="11"/>
      <c r="H16" s="1"/>
      <c r="I16" s="1"/>
    </row>
    <row r="17" spans="1:9" ht="39" customHeight="1" thickBot="1">
      <c r="A17" s="1">
        <v>13</v>
      </c>
      <c r="B17" s="12" t="s">
        <v>24</v>
      </c>
      <c r="C17" s="13">
        <v>12</v>
      </c>
      <c r="D17" s="14">
        <v>8</v>
      </c>
      <c r="E17" s="15">
        <v>4</v>
      </c>
      <c r="F17" s="18">
        <v>10</v>
      </c>
      <c r="G17" s="11"/>
      <c r="H17" s="1"/>
      <c r="I17" s="1"/>
    </row>
    <row r="18" spans="1:9" ht="35.25" customHeight="1" thickBot="1">
      <c r="A18" s="1">
        <v>14</v>
      </c>
      <c r="B18" s="12" t="s">
        <v>25</v>
      </c>
      <c r="C18" s="13">
        <v>12</v>
      </c>
      <c r="D18" s="14">
        <v>6</v>
      </c>
      <c r="E18" s="15">
        <v>6</v>
      </c>
      <c r="F18" s="18">
        <v>10</v>
      </c>
      <c r="G18" s="11"/>
      <c r="H18" s="1"/>
      <c r="I18" s="1"/>
    </row>
    <row r="19" spans="1:9" ht="30" customHeight="1" thickBot="1">
      <c r="A19" s="1">
        <v>15</v>
      </c>
      <c r="B19" s="12" t="s">
        <v>26</v>
      </c>
      <c r="C19" s="13">
        <v>16</v>
      </c>
      <c r="D19" s="14">
        <v>6</v>
      </c>
      <c r="E19" s="15">
        <v>10</v>
      </c>
      <c r="F19" s="18">
        <v>14</v>
      </c>
      <c r="G19" s="11"/>
      <c r="H19" s="1"/>
      <c r="I19" s="1"/>
    </row>
    <row r="20" spans="1:9" ht="53.25" customHeight="1">
      <c r="A20" s="1">
        <v>16</v>
      </c>
      <c r="B20" s="19" t="s">
        <v>27</v>
      </c>
      <c r="C20" s="20">
        <v>20</v>
      </c>
      <c r="D20" s="21">
        <v>6</v>
      </c>
      <c r="E20" s="22">
        <v>14</v>
      </c>
      <c r="F20" s="23">
        <v>2</v>
      </c>
      <c r="G20" s="24"/>
      <c r="H20" s="25"/>
      <c r="I20" s="25"/>
    </row>
    <row r="21" spans="1:9" ht="15.75">
      <c r="A21" s="1">
        <v>17</v>
      </c>
      <c r="B21" s="26" t="s">
        <v>1</v>
      </c>
      <c r="C21" s="27">
        <v>152</v>
      </c>
      <c r="D21" s="28"/>
      <c r="E21" s="28"/>
      <c r="F21" s="29">
        <v>114</v>
      </c>
      <c r="G21" s="1"/>
      <c r="H21" s="1"/>
      <c r="I21" s="1"/>
    </row>
    <row r="22" spans="1:9" ht="46.5" customHeight="1">
      <c r="A22" s="1">
        <v>18</v>
      </c>
      <c r="B22" s="30" t="s">
        <v>28</v>
      </c>
      <c r="C22" s="30">
        <v>144</v>
      </c>
      <c r="D22" s="28"/>
      <c r="E22" s="31"/>
      <c r="F22" s="28"/>
      <c r="G22" s="11"/>
      <c r="H22" s="1"/>
      <c r="I22" s="1"/>
    </row>
    <row r="23" spans="1:9" ht="15">
      <c r="A23" s="1">
        <v>19</v>
      </c>
      <c r="B23" s="32" t="s">
        <v>29</v>
      </c>
      <c r="C23" s="33">
        <v>80</v>
      </c>
      <c r="D23" s="34"/>
      <c r="E23" s="35"/>
      <c r="F23" s="1"/>
      <c r="G23" s="11"/>
      <c r="H23" s="1"/>
      <c r="I23" s="1"/>
    </row>
    <row r="24" spans="1:9" ht="15">
      <c r="A24" s="1">
        <v>20</v>
      </c>
      <c r="B24" s="36" t="s">
        <v>0</v>
      </c>
      <c r="C24" s="37" t="s">
        <v>30</v>
      </c>
      <c r="D24" s="38"/>
      <c r="E24" s="2"/>
      <c r="F24" s="1"/>
      <c r="G24" s="11"/>
      <c r="H24" s="1"/>
      <c r="I24" s="1"/>
    </row>
    <row r="25" spans="1:9" ht="15">
      <c r="A25" s="1">
        <v>21</v>
      </c>
      <c r="B25" s="39" t="s">
        <v>31</v>
      </c>
      <c r="C25" s="40">
        <v>30</v>
      </c>
      <c r="D25" s="1"/>
      <c r="E25" s="41"/>
      <c r="F25" s="1"/>
      <c r="G25" s="11"/>
      <c r="H25" s="1"/>
      <c r="I25" s="1"/>
    </row>
    <row r="26" spans="1:9" ht="15">
      <c r="A26" s="1"/>
      <c r="B26" s="42" t="s">
        <v>32</v>
      </c>
      <c r="C26" s="42">
        <v>528</v>
      </c>
      <c r="D26" s="1"/>
      <c r="E26" s="41"/>
      <c r="F26" s="1"/>
      <c r="G26" s="11"/>
      <c r="H26" s="1"/>
      <c r="I26" s="1"/>
    </row>
    <row r="28" ht="15">
      <c r="A28" s="43" t="s">
        <v>33</v>
      </c>
    </row>
    <row r="29" ht="15">
      <c r="A29" s="43" t="s">
        <v>34</v>
      </c>
    </row>
    <row r="30" ht="15">
      <c r="A30" s="44" t="s">
        <v>35</v>
      </c>
    </row>
    <row r="31" ht="15">
      <c r="A31" s="44" t="s">
        <v>36</v>
      </c>
    </row>
    <row r="32" ht="15.75">
      <c r="A32" s="45"/>
    </row>
    <row r="33" ht="15.75">
      <c r="A33" s="45" t="s">
        <v>37</v>
      </c>
    </row>
    <row r="34" ht="15">
      <c r="A34" s="47" t="s">
        <v>38</v>
      </c>
    </row>
    <row r="35" ht="15.75">
      <c r="A35" s="48" t="s">
        <v>39</v>
      </c>
    </row>
    <row r="36" ht="15.75">
      <c r="A36" s="48" t="s">
        <v>40</v>
      </c>
    </row>
    <row r="37" ht="15.75" thickBot="1">
      <c r="A37" s="49"/>
    </row>
    <row r="38" spans="1:11" ht="16.5" thickBot="1">
      <c r="A38" s="376" t="s">
        <v>41</v>
      </c>
      <c r="B38" s="376" t="s">
        <v>42</v>
      </c>
      <c r="C38" s="371" t="s">
        <v>43</v>
      </c>
      <c r="D38" s="387"/>
      <c r="E38" s="387"/>
      <c r="F38" s="387"/>
      <c r="G38" s="387"/>
      <c r="H38" s="387"/>
      <c r="I38" s="387"/>
      <c r="J38" s="387"/>
      <c r="K38" s="372"/>
    </row>
    <row r="39" spans="1:11" ht="31.5" customHeight="1" thickBot="1">
      <c r="A39" s="386"/>
      <c r="B39" s="386"/>
      <c r="C39" s="371" t="s">
        <v>44</v>
      </c>
      <c r="D39" s="372"/>
      <c r="E39" s="373" t="s">
        <v>45</v>
      </c>
      <c r="F39" s="372"/>
      <c r="G39" s="374" t="s">
        <v>46</v>
      </c>
      <c r="H39" s="376" t="s">
        <v>31</v>
      </c>
      <c r="I39" s="378" t="s">
        <v>47</v>
      </c>
      <c r="J39" s="379"/>
      <c r="K39" s="374" t="s">
        <v>48</v>
      </c>
    </row>
    <row r="40" spans="1:11" ht="79.5" thickBot="1">
      <c r="A40" s="377"/>
      <c r="B40" s="377"/>
      <c r="C40" s="50" t="s">
        <v>49</v>
      </c>
      <c r="D40" s="50" t="s">
        <v>50</v>
      </c>
      <c r="E40" s="50" t="s">
        <v>49</v>
      </c>
      <c r="F40" s="50" t="s">
        <v>50</v>
      </c>
      <c r="G40" s="375"/>
      <c r="H40" s="377"/>
      <c r="I40" s="51" t="s">
        <v>51</v>
      </c>
      <c r="J40" s="52" t="s">
        <v>52</v>
      </c>
      <c r="K40" s="375"/>
    </row>
    <row r="41" spans="1:11" ht="48" thickBot="1">
      <c r="A41" s="53">
        <v>1</v>
      </c>
      <c r="B41" s="54" t="s">
        <v>13</v>
      </c>
      <c r="C41" s="50">
        <v>3</v>
      </c>
      <c r="D41" s="50"/>
      <c r="E41" s="50">
        <v>3</v>
      </c>
      <c r="F41" s="50"/>
      <c r="G41" s="50"/>
      <c r="H41" s="50">
        <v>2</v>
      </c>
      <c r="I41" s="50">
        <v>8</v>
      </c>
      <c r="J41" s="50"/>
      <c r="K41" s="50">
        <v>8</v>
      </c>
    </row>
    <row r="42" spans="1:11" ht="48" thickBot="1">
      <c r="A42" s="53">
        <v>2</v>
      </c>
      <c r="B42" s="54" t="s">
        <v>53</v>
      </c>
      <c r="C42" s="50">
        <v>3</v>
      </c>
      <c r="D42" s="50"/>
      <c r="E42" s="50">
        <v>3</v>
      </c>
      <c r="F42" s="50"/>
      <c r="G42" s="50"/>
      <c r="H42" s="50">
        <v>2</v>
      </c>
      <c r="I42" s="50">
        <v>8</v>
      </c>
      <c r="J42" s="50"/>
      <c r="K42" s="50">
        <v>8</v>
      </c>
    </row>
    <row r="43" spans="1:11" ht="63.75" thickBot="1">
      <c r="A43" s="53">
        <v>3</v>
      </c>
      <c r="B43" s="54" t="s">
        <v>54</v>
      </c>
      <c r="C43" s="50">
        <v>14</v>
      </c>
      <c r="D43" s="50"/>
      <c r="E43" s="50">
        <v>10</v>
      </c>
      <c r="F43" s="50"/>
      <c r="G43" s="50">
        <v>18</v>
      </c>
      <c r="H43" s="50">
        <v>2</v>
      </c>
      <c r="I43" s="50">
        <v>26</v>
      </c>
      <c r="J43" s="50"/>
      <c r="K43" s="50">
        <v>44</v>
      </c>
    </row>
    <row r="44" spans="1:11" ht="48" thickBot="1">
      <c r="A44" s="53">
        <v>4</v>
      </c>
      <c r="B44" s="54" t="s">
        <v>55</v>
      </c>
      <c r="C44" s="50">
        <v>4</v>
      </c>
      <c r="D44" s="50"/>
      <c r="E44" s="50">
        <v>4</v>
      </c>
      <c r="F44" s="50"/>
      <c r="G44" s="50">
        <v>6</v>
      </c>
      <c r="H44" s="50">
        <v>2</v>
      </c>
      <c r="I44" s="50">
        <v>10</v>
      </c>
      <c r="J44" s="50"/>
      <c r="K44" s="50">
        <v>16</v>
      </c>
    </row>
    <row r="45" spans="1:11" ht="32.25" thickBot="1">
      <c r="A45" s="53">
        <v>5</v>
      </c>
      <c r="B45" s="54" t="s">
        <v>18</v>
      </c>
      <c r="C45" s="50">
        <v>4</v>
      </c>
      <c r="D45" s="50"/>
      <c r="E45" s="50">
        <v>4</v>
      </c>
      <c r="F45" s="50"/>
      <c r="G45" s="50">
        <v>6</v>
      </c>
      <c r="H45" s="50">
        <v>2</v>
      </c>
      <c r="I45" s="50">
        <v>10</v>
      </c>
      <c r="J45" s="50"/>
      <c r="K45" s="50">
        <v>16</v>
      </c>
    </row>
    <row r="46" spans="1:11" ht="32.25" thickBot="1">
      <c r="A46" s="53">
        <v>6</v>
      </c>
      <c r="B46" s="54" t="s">
        <v>19</v>
      </c>
      <c r="C46" s="50">
        <v>4</v>
      </c>
      <c r="D46" s="50"/>
      <c r="E46" s="50">
        <v>4</v>
      </c>
      <c r="F46" s="50"/>
      <c r="G46" s="50">
        <v>6</v>
      </c>
      <c r="H46" s="50">
        <v>2</v>
      </c>
      <c r="I46" s="50">
        <v>10</v>
      </c>
      <c r="J46" s="50"/>
      <c r="K46" s="50">
        <v>16</v>
      </c>
    </row>
    <row r="47" spans="1:11" ht="48" thickBot="1">
      <c r="A47" s="53">
        <v>7</v>
      </c>
      <c r="B47" s="54" t="s">
        <v>56</v>
      </c>
      <c r="C47" s="50">
        <v>8</v>
      </c>
      <c r="D47" s="50"/>
      <c r="E47" s="50">
        <v>6</v>
      </c>
      <c r="F47" s="50"/>
      <c r="G47" s="50">
        <v>16</v>
      </c>
      <c r="H47" s="50">
        <v>4</v>
      </c>
      <c r="I47" s="50">
        <v>18</v>
      </c>
      <c r="J47" s="50"/>
      <c r="K47" s="50">
        <v>34</v>
      </c>
    </row>
    <row r="48" spans="1:11" ht="48" thickBot="1">
      <c r="A48" s="53">
        <v>8</v>
      </c>
      <c r="B48" s="54" t="s">
        <v>57</v>
      </c>
      <c r="C48" s="50">
        <v>10</v>
      </c>
      <c r="D48" s="50"/>
      <c r="E48" s="50">
        <v>8</v>
      </c>
      <c r="F48" s="50">
        <v>8</v>
      </c>
      <c r="G48" s="50">
        <v>16</v>
      </c>
      <c r="H48" s="50">
        <v>2</v>
      </c>
      <c r="I48" s="50">
        <v>28</v>
      </c>
      <c r="J48" s="50">
        <v>8</v>
      </c>
      <c r="K48" s="50">
        <v>36</v>
      </c>
    </row>
    <row r="49" spans="1:11" ht="48" thickBot="1">
      <c r="A49" s="53">
        <v>9</v>
      </c>
      <c r="B49" s="54" t="s">
        <v>25</v>
      </c>
      <c r="C49" s="50">
        <v>6</v>
      </c>
      <c r="D49" s="50"/>
      <c r="E49" s="50">
        <v>6</v>
      </c>
      <c r="F49" s="50"/>
      <c r="G49" s="50">
        <v>12</v>
      </c>
      <c r="H49" s="50">
        <v>2</v>
      </c>
      <c r="I49" s="50">
        <v>14</v>
      </c>
      <c r="J49" s="50"/>
      <c r="K49" s="50">
        <v>26</v>
      </c>
    </row>
    <row r="50" spans="1:11" ht="48" thickBot="1">
      <c r="A50" s="53">
        <v>10</v>
      </c>
      <c r="B50" s="54" t="s">
        <v>58</v>
      </c>
      <c r="C50" s="50">
        <v>8</v>
      </c>
      <c r="D50" s="50"/>
      <c r="E50" s="50">
        <v>10</v>
      </c>
      <c r="F50" s="50">
        <v>10</v>
      </c>
      <c r="G50" s="50">
        <v>16</v>
      </c>
      <c r="H50" s="50">
        <v>2</v>
      </c>
      <c r="I50" s="50">
        <v>30</v>
      </c>
      <c r="J50" s="50">
        <v>10</v>
      </c>
      <c r="K50" s="50">
        <v>36</v>
      </c>
    </row>
    <row r="51" spans="1:11" ht="48" thickBot="1">
      <c r="A51" s="53">
        <v>11</v>
      </c>
      <c r="B51" s="54" t="s">
        <v>59</v>
      </c>
      <c r="C51" s="50">
        <v>8</v>
      </c>
      <c r="D51" s="50"/>
      <c r="E51" s="50">
        <v>8</v>
      </c>
      <c r="F51" s="50"/>
      <c r="G51" s="50">
        <v>16</v>
      </c>
      <c r="H51" s="50">
        <v>2</v>
      </c>
      <c r="I51" s="50">
        <v>18</v>
      </c>
      <c r="J51" s="50"/>
      <c r="K51" s="50">
        <v>34</v>
      </c>
    </row>
    <row r="52" spans="1:11" ht="48" thickBot="1">
      <c r="A52" s="53">
        <v>12</v>
      </c>
      <c r="B52" s="54" t="s">
        <v>60</v>
      </c>
      <c r="C52" s="50">
        <v>4</v>
      </c>
      <c r="D52" s="50"/>
      <c r="E52" s="50">
        <v>14</v>
      </c>
      <c r="F52" s="50"/>
      <c r="G52" s="50">
        <v>6</v>
      </c>
      <c r="H52" s="50">
        <v>2</v>
      </c>
      <c r="I52" s="50">
        <v>20</v>
      </c>
      <c r="J52" s="50"/>
      <c r="K52" s="50">
        <v>26</v>
      </c>
    </row>
    <row r="53" spans="1:11" ht="16.5" thickBot="1">
      <c r="A53" s="53">
        <v>13</v>
      </c>
      <c r="B53" s="54" t="s">
        <v>61</v>
      </c>
      <c r="C53" s="50">
        <v>76</v>
      </c>
      <c r="D53" s="50"/>
      <c r="E53" s="50">
        <v>80</v>
      </c>
      <c r="F53" s="50">
        <v>18</v>
      </c>
      <c r="G53" s="50">
        <v>118</v>
      </c>
      <c r="H53" s="50">
        <v>26</v>
      </c>
      <c r="I53" s="50">
        <v>200</v>
      </c>
      <c r="J53" s="50">
        <v>18</v>
      </c>
      <c r="K53" s="50">
        <v>300</v>
      </c>
    </row>
    <row r="54" spans="1:11" ht="16.5" thickBot="1">
      <c r="A54" s="53">
        <v>14</v>
      </c>
      <c r="B54" s="54" t="s">
        <v>29</v>
      </c>
      <c r="C54" s="50">
        <v>72</v>
      </c>
      <c r="D54" s="50">
        <v>20</v>
      </c>
      <c r="E54" s="50"/>
      <c r="F54" s="50"/>
      <c r="G54" s="50"/>
      <c r="H54" s="50"/>
      <c r="I54" s="50">
        <v>92</v>
      </c>
      <c r="J54" s="50">
        <v>20</v>
      </c>
      <c r="K54" s="50">
        <v>72</v>
      </c>
    </row>
    <row r="55" spans="1:11" ht="48" thickBot="1">
      <c r="A55" s="53">
        <v>15</v>
      </c>
      <c r="B55" s="54" t="s">
        <v>28</v>
      </c>
      <c r="C55" s="50">
        <v>124</v>
      </c>
      <c r="D55" s="50"/>
      <c r="E55" s="50"/>
      <c r="F55" s="50"/>
      <c r="G55" s="50"/>
      <c r="H55" s="50"/>
      <c r="I55" s="50">
        <v>124</v>
      </c>
      <c r="J55" s="50"/>
      <c r="K55" s="50">
        <v>124</v>
      </c>
    </row>
    <row r="56" spans="1:11" ht="16.5" thickBot="1">
      <c r="A56" s="53">
        <v>16</v>
      </c>
      <c r="B56" s="54" t="s">
        <v>0</v>
      </c>
      <c r="C56" s="55">
        <v>8</v>
      </c>
      <c r="D56" s="55">
        <v>32</v>
      </c>
      <c r="E56" s="50"/>
      <c r="F56" s="50"/>
      <c r="G56" s="50"/>
      <c r="H56" s="50"/>
      <c r="I56" s="50">
        <v>40</v>
      </c>
      <c r="J56" s="50">
        <v>32</v>
      </c>
      <c r="K56" s="50">
        <v>8</v>
      </c>
    </row>
    <row r="57" spans="1:11" ht="32.25" thickBot="1">
      <c r="A57" s="53">
        <v>17</v>
      </c>
      <c r="B57" s="54" t="s">
        <v>62</v>
      </c>
      <c r="C57" s="56">
        <v>280</v>
      </c>
      <c r="D57" s="56">
        <v>52</v>
      </c>
      <c r="E57" s="56">
        <v>80</v>
      </c>
      <c r="F57" s="56">
        <v>18</v>
      </c>
      <c r="G57" s="56">
        <v>118</v>
      </c>
      <c r="H57" s="56">
        <v>26</v>
      </c>
      <c r="I57" s="50">
        <v>456</v>
      </c>
      <c r="J57" s="56">
        <v>70</v>
      </c>
      <c r="K57" s="50">
        <v>504</v>
      </c>
    </row>
    <row r="58" ht="15">
      <c r="A58" s="57"/>
    </row>
    <row r="59" ht="15">
      <c r="A59" s="49"/>
    </row>
    <row r="60" ht="15">
      <c r="A60" s="49"/>
    </row>
    <row r="61" spans="1:10" ht="15.75">
      <c r="A61" s="46" t="s">
        <v>63</v>
      </c>
      <c r="J61" s="46" t="s">
        <v>64</v>
      </c>
    </row>
  </sheetData>
  <sheetProtection/>
  <mergeCells count="13">
    <mergeCell ref="A1:I3"/>
    <mergeCell ref="B4:B5"/>
    <mergeCell ref="C4:F4"/>
    <mergeCell ref="G4:I4"/>
    <mergeCell ref="A38:A40"/>
    <mergeCell ref="B38:B40"/>
    <mergeCell ref="C38:K38"/>
    <mergeCell ref="C39:D39"/>
    <mergeCell ref="E39:F39"/>
    <mergeCell ref="G39:G40"/>
    <mergeCell ref="H39:H40"/>
    <mergeCell ref="I39:J39"/>
    <mergeCell ref="K39:K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10" sqref="J10"/>
    </sheetView>
  </sheetViews>
  <sheetFormatPr defaultColWidth="9.140625" defaultRowHeight="15"/>
  <cols>
    <col min="1" max="1" width="30.8515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2.8515625" style="0" customWidth="1"/>
    <col min="2" max="2" width="7.00390625" style="2" customWidth="1"/>
    <col min="3" max="4" width="9.7109375" style="0" customWidth="1"/>
    <col min="5" max="5" width="10.421875" style="2" customWidth="1"/>
    <col min="6" max="6" width="9.57421875" style="2" customWidth="1"/>
    <col min="7" max="7" width="10.421875" style="0" customWidth="1"/>
    <col min="8" max="8" width="9.57421875" style="2" customWidth="1"/>
    <col min="9" max="9" width="10.7109375" style="0" customWidth="1"/>
    <col min="10" max="10" width="8.57421875" style="2" customWidth="1"/>
    <col min="11" max="11" width="9.140625" style="0" customWidth="1"/>
    <col min="12" max="12" width="8.28125" style="2" customWidth="1"/>
    <col min="13" max="13" width="11.7109375" style="0" customWidth="1"/>
  </cols>
  <sheetData>
    <row r="1" spans="1:13" ht="70.5" customHeight="1">
      <c r="A1" s="429" t="s">
        <v>236</v>
      </c>
      <c r="B1" s="429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18.75" customHeight="1">
      <c r="A2" s="434" t="s">
        <v>112</v>
      </c>
      <c r="B2" s="467" t="s">
        <v>108</v>
      </c>
      <c r="C2" s="468"/>
      <c r="D2" s="467" t="s">
        <v>106</v>
      </c>
      <c r="E2" s="468"/>
      <c r="F2" s="467" t="s">
        <v>107</v>
      </c>
      <c r="G2" s="468"/>
      <c r="H2" s="431" t="s">
        <v>109</v>
      </c>
      <c r="I2" s="432"/>
      <c r="J2" s="432"/>
      <c r="K2" s="432"/>
      <c r="L2" s="432"/>
      <c r="M2" s="433"/>
    </row>
    <row r="3" spans="1:13" ht="18.75">
      <c r="A3" s="436"/>
      <c r="B3" s="469"/>
      <c r="C3" s="470"/>
      <c r="D3" s="469"/>
      <c r="E3" s="470"/>
      <c r="F3" s="469"/>
      <c r="G3" s="470"/>
      <c r="H3" s="465" t="s">
        <v>110</v>
      </c>
      <c r="I3" s="466"/>
      <c r="J3" s="465" t="s">
        <v>10</v>
      </c>
      <c r="K3" s="466"/>
      <c r="L3" s="465" t="s">
        <v>111</v>
      </c>
      <c r="M3" s="466"/>
    </row>
    <row r="4" spans="1:13" s="2" customFormat="1" ht="18.75">
      <c r="A4" s="114"/>
      <c r="B4" s="113">
        <v>2015</v>
      </c>
      <c r="C4" s="149">
        <v>2016</v>
      </c>
      <c r="D4" s="113">
        <v>2015</v>
      </c>
      <c r="E4" s="149">
        <v>2016</v>
      </c>
      <c r="F4" s="113">
        <v>2015</v>
      </c>
      <c r="G4" s="149">
        <v>2016</v>
      </c>
      <c r="H4" s="113">
        <v>2015</v>
      </c>
      <c r="I4" s="149">
        <v>2016</v>
      </c>
      <c r="J4" s="113">
        <v>2015</v>
      </c>
      <c r="K4" s="149">
        <v>2016</v>
      </c>
      <c r="L4" s="113">
        <v>2015</v>
      </c>
      <c r="M4" s="149">
        <v>2016</v>
      </c>
    </row>
    <row r="5" spans="1:13" ht="18.75">
      <c r="A5" s="94" t="s">
        <v>103</v>
      </c>
      <c r="B5" s="94">
        <v>1478</v>
      </c>
      <c r="C5" s="96">
        <v>484</v>
      </c>
      <c r="D5" s="96"/>
      <c r="E5" s="96">
        <v>253</v>
      </c>
      <c r="F5" s="96"/>
      <c r="G5" s="96">
        <v>231</v>
      </c>
      <c r="H5" s="96">
        <v>220</v>
      </c>
      <c r="I5" s="96">
        <v>101</v>
      </c>
      <c r="J5" s="96">
        <v>10</v>
      </c>
      <c r="K5" s="96">
        <v>3</v>
      </c>
      <c r="L5" s="96">
        <v>1248</v>
      </c>
      <c r="M5" s="96">
        <v>380</v>
      </c>
    </row>
    <row r="6" spans="1:13" ht="18.75">
      <c r="A6" s="95" t="s">
        <v>187</v>
      </c>
      <c r="B6" s="95"/>
      <c r="C6" s="97">
        <v>452</v>
      </c>
      <c r="D6" s="97"/>
      <c r="E6" s="97">
        <v>250</v>
      </c>
      <c r="F6" s="97"/>
      <c r="G6" s="97">
        <v>202</v>
      </c>
      <c r="H6" s="97"/>
      <c r="I6" s="97">
        <v>94</v>
      </c>
      <c r="J6" s="97"/>
      <c r="K6" s="97">
        <f>-M13348</f>
        <v>0</v>
      </c>
      <c r="L6" s="97"/>
      <c r="M6" s="97">
        <v>358</v>
      </c>
    </row>
    <row r="7" spans="1:13" ht="18.75">
      <c r="A7" s="95" t="s">
        <v>188</v>
      </c>
      <c r="B7" s="95"/>
      <c r="C7" s="97">
        <v>358</v>
      </c>
      <c r="D7" s="97"/>
      <c r="E7" s="97">
        <v>148</v>
      </c>
      <c r="F7" s="97"/>
      <c r="G7" s="97">
        <v>210</v>
      </c>
      <c r="H7" s="97"/>
      <c r="I7" s="97">
        <v>24</v>
      </c>
      <c r="J7" s="97"/>
      <c r="K7" s="97"/>
      <c r="L7" s="97"/>
      <c r="M7" s="97">
        <v>334</v>
      </c>
    </row>
    <row r="8" spans="1:13" ht="18.75">
      <c r="A8" s="95" t="s">
        <v>189</v>
      </c>
      <c r="B8" s="95"/>
      <c r="C8" s="97">
        <v>574</v>
      </c>
      <c r="D8" s="97"/>
      <c r="E8" s="97">
        <v>193</v>
      </c>
      <c r="F8" s="97"/>
      <c r="G8" s="97">
        <v>381</v>
      </c>
      <c r="H8" s="97"/>
      <c r="I8" s="97">
        <v>56</v>
      </c>
      <c r="J8" s="97"/>
      <c r="K8" s="97">
        <v>6</v>
      </c>
      <c r="L8" s="97"/>
      <c r="M8" s="97">
        <v>512</v>
      </c>
    </row>
    <row r="9" spans="1:13" ht="18.75">
      <c r="A9" s="94" t="s">
        <v>113</v>
      </c>
      <c r="B9" s="94">
        <v>1819</v>
      </c>
      <c r="C9" s="96">
        <v>1384</v>
      </c>
      <c r="D9" s="96"/>
      <c r="E9" s="96">
        <v>591</v>
      </c>
      <c r="F9" s="96"/>
      <c r="G9" s="96">
        <v>793</v>
      </c>
      <c r="H9" s="96">
        <v>210</v>
      </c>
      <c r="I9" s="96">
        <v>174</v>
      </c>
      <c r="J9" s="96">
        <v>40</v>
      </c>
      <c r="K9" s="96">
        <v>6</v>
      </c>
      <c r="L9" s="96">
        <v>1561</v>
      </c>
      <c r="M9" s="96">
        <v>1204</v>
      </c>
    </row>
    <row r="10" spans="1:13" ht="18.75">
      <c r="A10" s="94" t="s">
        <v>104</v>
      </c>
      <c r="B10" s="94">
        <v>1000</v>
      </c>
      <c r="C10" s="96">
        <v>816</v>
      </c>
      <c r="D10" s="96"/>
      <c r="E10" s="96">
        <v>303</v>
      </c>
      <c r="F10" s="96"/>
      <c r="G10" s="96">
        <v>513</v>
      </c>
      <c r="H10" s="96">
        <v>136</v>
      </c>
      <c r="I10" s="96">
        <v>126</v>
      </c>
      <c r="J10" s="96"/>
      <c r="K10" s="96">
        <v>6</v>
      </c>
      <c r="L10" s="96">
        <v>864</v>
      </c>
      <c r="M10" s="96">
        <v>684</v>
      </c>
    </row>
    <row r="11" spans="1:13" ht="18.75">
      <c r="A11" s="95" t="s">
        <v>190</v>
      </c>
      <c r="B11" s="95"/>
      <c r="C11" s="97">
        <v>640</v>
      </c>
      <c r="D11" s="97"/>
      <c r="E11" s="97">
        <v>269</v>
      </c>
      <c r="F11" s="97"/>
      <c r="G11" s="97">
        <v>371</v>
      </c>
      <c r="H11" s="97"/>
      <c r="I11" s="97">
        <v>49</v>
      </c>
      <c r="J11" s="97"/>
      <c r="K11" s="97">
        <v>20</v>
      </c>
      <c r="L11" s="97"/>
      <c r="M11" s="97">
        <v>571</v>
      </c>
    </row>
    <row r="12" spans="1:13" ht="18.75">
      <c r="A12" s="143" t="s">
        <v>191</v>
      </c>
      <c r="B12" s="143"/>
      <c r="C12" s="144">
        <v>490</v>
      </c>
      <c r="D12" s="144"/>
      <c r="E12" s="144">
        <v>196</v>
      </c>
      <c r="F12" s="144"/>
      <c r="G12" s="144">
        <v>294</v>
      </c>
      <c r="H12" s="144"/>
      <c r="I12" s="144">
        <v>68</v>
      </c>
      <c r="J12" s="144"/>
      <c r="K12" s="144">
        <v>8</v>
      </c>
      <c r="L12" s="144"/>
      <c r="M12" s="144">
        <v>414</v>
      </c>
    </row>
    <row r="13" spans="1:13" ht="18.75">
      <c r="A13" s="95" t="s">
        <v>192</v>
      </c>
      <c r="B13" s="95"/>
      <c r="C13" s="97">
        <v>94</v>
      </c>
      <c r="D13" s="97"/>
      <c r="E13" s="97">
        <v>22</v>
      </c>
      <c r="F13" s="97"/>
      <c r="G13" s="97">
        <v>72</v>
      </c>
      <c r="H13" s="97"/>
      <c r="I13" s="95"/>
      <c r="J13" s="95"/>
      <c r="K13" s="97">
        <v>6</v>
      </c>
      <c r="L13" s="97"/>
      <c r="M13" s="97">
        <v>88</v>
      </c>
    </row>
    <row r="14" spans="1:13" ht="18.75">
      <c r="A14" s="94" t="s">
        <v>193</v>
      </c>
      <c r="B14" s="94">
        <v>1816</v>
      </c>
      <c r="C14" s="94">
        <v>1224</v>
      </c>
      <c r="D14" s="96"/>
      <c r="E14" s="96">
        <v>487</v>
      </c>
      <c r="F14" s="96"/>
      <c r="G14" s="96">
        <v>737</v>
      </c>
      <c r="H14" s="96">
        <v>193</v>
      </c>
      <c r="I14" s="96">
        <v>117</v>
      </c>
      <c r="J14" s="96">
        <v>12</v>
      </c>
      <c r="K14" s="96">
        <v>34</v>
      </c>
      <c r="L14" s="96">
        <v>1611</v>
      </c>
      <c r="M14" s="96">
        <v>1073</v>
      </c>
    </row>
    <row r="15" spans="1:13" ht="18.75">
      <c r="A15" s="145" t="s">
        <v>164</v>
      </c>
      <c r="B15" s="95">
        <v>6113</v>
      </c>
      <c r="C15" s="145">
        <f>SUM(C5+C9+C10+C14)</f>
        <v>3908</v>
      </c>
      <c r="D15" s="97">
        <v>3454</v>
      </c>
      <c r="E15" s="146">
        <f>SUM(E5+E9+E10+E14)</f>
        <v>1634</v>
      </c>
      <c r="F15" s="97">
        <v>2659</v>
      </c>
      <c r="G15" s="146">
        <f>SUM(G5+G9+G10+G14)</f>
        <v>2274</v>
      </c>
      <c r="H15" s="97">
        <v>759</v>
      </c>
      <c r="I15" s="146">
        <v>518</v>
      </c>
      <c r="J15" s="95">
        <v>62</v>
      </c>
      <c r="K15" s="146">
        <v>49</v>
      </c>
      <c r="L15" s="97">
        <v>5284</v>
      </c>
      <c r="M15" s="146">
        <f>SUM(M5+M9+M10+M14)</f>
        <v>3341</v>
      </c>
    </row>
    <row r="16" spans="1:13" ht="18.75">
      <c r="A16" s="95" t="s">
        <v>194</v>
      </c>
      <c r="B16" s="95"/>
      <c r="C16" s="95"/>
      <c r="D16" s="147">
        <v>0.565</v>
      </c>
      <c r="E16" s="148">
        <v>0.418</v>
      </c>
      <c r="F16" s="147">
        <v>0.435</v>
      </c>
      <c r="G16" s="148">
        <v>0.582</v>
      </c>
      <c r="H16" s="95"/>
      <c r="I16" s="95"/>
      <c r="J16" s="95"/>
      <c r="K16" s="95"/>
      <c r="L16" s="95"/>
      <c r="M16" s="95"/>
    </row>
    <row r="17" spans="1:13" ht="18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5">
      <c r="A18" s="2"/>
      <c r="C18" s="2"/>
      <c r="D18" s="2"/>
      <c r="G18" s="2"/>
      <c r="I18" s="2"/>
      <c r="K18" s="2"/>
      <c r="M18" s="2"/>
    </row>
    <row r="19" spans="1:13" ht="15">
      <c r="A19" s="2"/>
      <c r="C19" s="2"/>
      <c r="D19" s="2"/>
      <c r="G19" s="2"/>
      <c r="I19" s="2"/>
      <c r="K19" s="2"/>
      <c r="M19" s="2"/>
    </row>
    <row r="20" spans="1:13" ht="15">
      <c r="A20" s="100" t="s">
        <v>160</v>
      </c>
      <c r="B20" s="100"/>
      <c r="C20" s="100"/>
      <c r="D20" s="2"/>
      <c r="G20" s="2"/>
      <c r="I20" s="2"/>
      <c r="K20" s="2"/>
      <c r="M20" s="2"/>
    </row>
  </sheetData>
  <sheetProtection/>
  <mergeCells count="9">
    <mergeCell ref="J3:K3"/>
    <mergeCell ref="L3:M3"/>
    <mergeCell ref="B2:C3"/>
    <mergeCell ref="A1:M1"/>
    <mergeCell ref="A2:A3"/>
    <mergeCell ref="D2:E3"/>
    <mergeCell ref="F2:G3"/>
    <mergeCell ref="H2:M2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:N9"/>
    </sheetView>
  </sheetViews>
  <sheetFormatPr defaultColWidth="9.140625" defaultRowHeight="15"/>
  <cols>
    <col min="1" max="1" width="7.00390625" style="0" customWidth="1"/>
  </cols>
  <sheetData>
    <row r="1" spans="1:14" ht="75.75" customHeight="1">
      <c r="A1" s="2"/>
      <c r="B1" s="471" t="s">
        <v>195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s="2" customFormat="1" ht="19.5" customHeight="1">
      <c r="A2" s="151"/>
      <c r="B2" s="473" t="s">
        <v>196</v>
      </c>
      <c r="C2" s="474"/>
      <c r="D2" s="474"/>
      <c r="E2" s="474"/>
      <c r="F2" s="474"/>
      <c r="G2" s="475"/>
      <c r="H2" s="476" t="s">
        <v>65</v>
      </c>
      <c r="I2" s="477"/>
      <c r="J2" s="476" t="s">
        <v>232</v>
      </c>
      <c r="K2" s="477"/>
      <c r="L2" s="476" t="s">
        <v>197</v>
      </c>
      <c r="M2" s="477"/>
      <c r="N2" s="478" t="s">
        <v>66</v>
      </c>
    </row>
    <row r="3" spans="1:14" s="2" customFormat="1" ht="90.75" customHeight="1">
      <c r="A3" s="155" t="s">
        <v>200</v>
      </c>
      <c r="B3" s="60" t="s">
        <v>67</v>
      </c>
      <c r="C3" s="60" t="s">
        <v>68</v>
      </c>
      <c r="D3" s="60" t="s">
        <v>198</v>
      </c>
      <c r="E3" s="60" t="s">
        <v>69</v>
      </c>
      <c r="F3" s="60" t="s">
        <v>70</v>
      </c>
      <c r="G3" s="60" t="s">
        <v>71</v>
      </c>
      <c r="H3" s="60" t="s">
        <v>72</v>
      </c>
      <c r="I3" s="60" t="s">
        <v>199</v>
      </c>
      <c r="J3" s="60" t="s">
        <v>73</v>
      </c>
      <c r="K3" s="60" t="s">
        <v>74</v>
      </c>
      <c r="L3" s="60" t="s">
        <v>73</v>
      </c>
      <c r="M3" s="60" t="s">
        <v>74</v>
      </c>
      <c r="N3" s="479"/>
    </row>
    <row r="4" spans="1:14" s="2" customFormat="1" ht="14.25" customHeight="1">
      <c r="A4" s="61">
        <v>1</v>
      </c>
      <c r="B4" s="58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4">
        <v>14</v>
      </c>
    </row>
    <row r="5" spans="1:14" ht="23.25" customHeight="1">
      <c r="A5" s="3">
        <v>2012</v>
      </c>
      <c r="B5" s="151">
        <v>235</v>
      </c>
      <c r="C5" s="151">
        <v>218</v>
      </c>
      <c r="D5" s="151">
        <v>337</v>
      </c>
      <c r="E5" s="151">
        <v>94</v>
      </c>
      <c r="F5" s="151">
        <v>2701</v>
      </c>
      <c r="G5" s="151">
        <v>504</v>
      </c>
      <c r="H5" s="151">
        <v>85</v>
      </c>
      <c r="I5" s="151">
        <v>1809</v>
      </c>
      <c r="J5" s="151">
        <v>22</v>
      </c>
      <c r="K5" s="151">
        <v>660</v>
      </c>
      <c r="L5" s="151">
        <v>58</v>
      </c>
      <c r="M5" s="151">
        <v>816</v>
      </c>
      <c r="N5" s="151">
        <v>65</v>
      </c>
    </row>
    <row r="6" spans="1:14" ht="22.5" customHeight="1">
      <c r="A6" s="3">
        <v>2013</v>
      </c>
      <c r="B6" s="3">
        <v>240</v>
      </c>
      <c r="C6" s="3">
        <v>231</v>
      </c>
      <c r="D6" s="3">
        <v>333</v>
      </c>
      <c r="E6" s="3">
        <v>112</v>
      </c>
      <c r="F6" s="3">
        <v>2718</v>
      </c>
      <c r="G6" s="3">
        <v>484</v>
      </c>
      <c r="H6" s="3">
        <v>156</v>
      </c>
      <c r="I6" s="3">
        <v>3245</v>
      </c>
      <c r="J6" s="3">
        <v>88</v>
      </c>
      <c r="K6" s="3">
        <v>2703</v>
      </c>
      <c r="L6" s="3">
        <v>64</v>
      </c>
      <c r="M6" s="3">
        <v>1345</v>
      </c>
      <c r="N6" s="3">
        <v>22</v>
      </c>
    </row>
    <row r="7" spans="1:14" ht="20.25" customHeight="1">
      <c r="A7" s="3">
        <v>2014</v>
      </c>
      <c r="B7" s="152">
        <v>258</v>
      </c>
      <c r="C7" s="152">
        <v>252</v>
      </c>
      <c r="D7" s="152">
        <v>435</v>
      </c>
      <c r="E7" s="152">
        <v>104</v>
      </c>
      <c r="F7" s="152">
        <v>3005</v>
      </c>
      <c r="G7" s="152">
        <v>589</v>
      </c>
      <c r="H7" s="152">
        <v>183</v>
      </c>
      <c r="I7" s="152">
        <v>3918</v>
      </c>
      <c r="J7" s="152">
        <v>84</v>
      </c>
      <c r="K7" s="152">
        <v>2913</v>
      </c>
      <c r="L7" s="3">
        <v>13</v>
      </c>
      <c r="M7" s="3">
        <v>338</v>
      </c>
      <c r="N7" s="3">
        <v>87</v>
      </c>
    </row>
    <row r="8" spans="1:14" ht="24" customHeight="1">
      <c r="A8" s="3">
        <v>2015</v>
      </c>
      <c r="B8" s="153">
        <v>248</v>
      </c>
      <c r="C8" s="153">
        <v>239</v>
      </c>
      <c r="D8" s="153">
        <v>344</v>
      </c>
      <c r="E8" s="153">
        <v>93</v>
      </c>
      <c r="F8" s="153">
        <v>2722</v>
      </c>
      <c r="G8" s="153">
        <v>254</v>
      </c>
      <c r="H8" s="153">
        <v>127</v>
      </c>
      <c r="I8" s="153">
        <v>3039</v>
      </c>
      <c r="J8" s="153">
        <v>87</v>
      </c>
      <c r="K8" s="153">
        <v>2597</v>
      </c>
      <c r="L8" s="153">
        <v>23</v>
      </c>
      <c r="M8" s="153">
        <v>305</v>
      </c>
      <c r="N8" s="153">
        <v>36</v>
      </c>
    </row>
    <row r="9" spans="1:14" ht="24.75" customHeight="1">
      <c r="A9" s="154">
        <v>2016</v>
      </c>
      <c r="B9" s="101">
        <v>220</v>
      </c>
      <c r="C9" s="101">
        <v>213</v>
      </c>
      <c r="D9" s="101">
        <v>339</v>
      </c>
      <c r="E9" s="101">
        <v>98</v>
      </c>
      <c r="F9" s="101">
        <v>2845</v>
      </c>
      <c r="G9" s="101">
        <v>72</v>
      </c>
      <c r="H9" s="101">
        <v>106</v>
      </c>
      <c r="I9" s="101">
        <v>2411</v>
      </c>
      <c r="J9" s="101">
        <v>101</v>
      </c>
      <c r="K9" s="101">
        <v>2726</v>
      </c>
      <c r="L9" s="101">
        <v>47</v>
      </c>
      <c r="M9" s="101">
        <v>1162</v>
      </c>
      <c r="N9" s="101">
        <v>11</v>
      </c>
    </row>
  </sheetData>
  <sheetProtection/>
  <mergeCells count="6">
    <mergeCell ref="B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6.421875" style="0" customWidth="1"/>
  </cols>
  <sheetData>
    <row r="1" spans="1:14" ht="59.25" customHeight="1">
      <c r="A1" s="480" t="s">
        <v>204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ht="15">
      <c r="A2" s="151"/>
      <c r="B2" s="481" t="s">
        <v>196</v>
      </c>
      <c r="C2" s="482"/>
      <c r="D2" s="482"/>
      <c r="E2" s="482"/>
      <c r="F2" s="482"/>
      <c r="G2" s="483"/>
      <c r="H2" s="484" t="s">
        <v>65</v>
      </c>
      <c r="I2" s="485"/>
      <c r="J2" s="484" t="s">
        <v>232</v>
      </c>
      <c r="K2" s="485"/>
      <c r="L2" s="484" t="s">
        <v>197</v>
      </c>
      <c r="M2" s="485"/>
      <c r="N2" s="478" t="s">
        <v>66</v>
      </c>
    </row>
    <row r="3" spans="1:14" ht="90">
      <c r="A3" s="155" t="s">
        <v>200</v>
      </c>
      <c r="B3" s="155" t="s">
        <v>67</v>
      </c>
      <c r="C3" s="155" t="s">
        <v>68</v>
      </c>
      <c r="D3" s="155" t="s">
        <v>198</v>
      </c>
      <c r="E3" s="155" t="s">
        <v>69</v>
      </c>
      <c r="F3" s="155" t="s">
        <v>70</v>
      </c>
      <c r="G3" s="155" t="s">
        <v>71</v>
      </c>
      <c r="H3" s="155" t="s">
        <v>72</v>
      </c>
      <c r="I3" s="155" t="s">
        <v>199</v>
      </c>
      <c r="J3" s="155" t="s">
        <v>73</v>
      </c>
      <c r="K3" s="155" t="s">
        <v>74</v>
      </c>
      <c r="L3" s="155" t="s">
        <v>73</v>
      </c>
      <c r="M3" s="155" t="s">
        <v>74</v>
      </c>
      <c r="N3" s="479"/>
    </row>
    <row r="4" spans="1:14" ht="15">
      <c r="A4" s="61">
        <v>1</v>
      </c>
      <c r="B4" s="58">
        <v>2</v>
      </c>
      <c r="C4" s="62">
        <v>3</v>
      </c>
      <c r="D4" s="62">
        <v>4</v>
      </c>
      <c r="E4" s="62">
        <v>5</v>
      </c>
      <c r="F4" s="62">
        <v>6</v>
      </c>
      <c r="G4" s="63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4">
        <v>14</v>
      </c>
    </row>
    <row r="5" spans="1:14" ht="15">
      <c r="A5" s="487" t="s">
        <v>75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9"/>
    </row>
    <row r="6" spans="1:14" ht="15">
      <c r="A6" s="156">
        <v>2012</v>
      </c>
      <c r="B6" s="157">
        <v>45</v>
      </c>
      <c r="C6" s="157">
        <v>45</v>
      </c>
      <c r="D6" s="157">
        <v>58</v>
      </c>
      <c r="E6" s="157">
        <v>17</v>
      </c>
      <c r="F6" s="158">
        <v>480</v>
      </c>
      <c r="G6" s="157">
        <v>38</v>
      </c>
      <c r="H6" s="157">
        <v>3</v>
      </c>
      <c r="I6" s="157">
        <v>28</v>
      </c>
      <c r="J6" s="157"/>
      <c r="K6" s="157"/>
      <c r="L6" s="157">
        <v>12</v>
      </c>
      <c r="M6" s="157">
        <v>290</v>
      </c>
      <c r="N6" s="159">
        <v>15</v>
      </c>
    </row>
    <row r="7" spans="1:14" ht="15">
      <c r="A7" s="158">
        <v>2013</v>
      </c>
      <c r="B7" s="160">
        <v>40</v>
      </c>
      <c r="C7" s="160">
        <v>38</v>
      </c>
      <c r="D7" s="160">
        <v>59</v>
      </c>
      <c r="E7" s="160">
        <v>19</v>
      </c>
      <c r="F7" s="161">
        <v>472</v>
      </c>
      <c r="G7" s="160">
        <v>318</v>
      </c>
      <c r="H7" s="160">
        <v>1</v>
      </c>
      <c r="I7" s="160">
        <v>21</v>
      </c>
      <c r="J7" s="160">
        <v>12</v>
      </c>
      <c r="K7" s="160">
        <v>217</v>
      </c>
      <c r="L7" s="160">
        <v>14</v>
      </c>
      <c r="M7" s="160">
        <v>351</v>
      </c>
      <c r="N7" s="160">
        <v>7</v>
      </c>
    </row>
    <row r="8" spans="1:14" ht="15">
      <c r="A8" s="162">
        <v>2014</v>
      </c>
      <c r="B8" s="160">
        <v>42</v>
      </c>
      <c r="C8" s="160">
        <v>40</v>
      </c>
      <c r="D8" s="160">
        <v>60</v>
      </c>
      <c r="E8" s="160">
        <v>18</v>
      </c>
      <c r="F8" s="161">
        <v>484</v>
      </c>
      <c r="G8" s="160">
        <v>0</v>
      </c>
      <c r="H8" s="160">
        <v>6</v>
      </c>
      <c r="I8" s="160">
        <v>90</v>
      </c>
      <c r="J8" s="160">
        <v>24</v>
      </c>
      <c r="K8" s="160">
        <v>896</v>
      </c>
      <c r="L8" s="160">
        <v>5</v>
      </c>
      <c r="M8" s="160">
        <v>138</v>
      </c>
      <c r="N8" s="160">
        <v>4</v>
      </c>
    </row>
    <row r="9" spans="1:14" ht="15">
      <c r="A9" s="163">
        <v>2015</v>
      </c>
      <c r="B9" s="3">
        <v>44</v>
      </c>
      <c r="C9" s="3">
        <v>43</v>
      </c>
      <c r="D9" s="3">
        <v>59</v>
      </c>
      <c r="E9" s="3">
        <v>16</v>
      </c>
      <c r="F9" s="3">
        <v>459</v>
      </c>
      <c r="G9" s="3">
        <v>36</v>
      </c>
      <c r="H9" s="3">
        <v>12</v>
      </c>
      <c r="I9" s="3">
        <v>216</v>
      </c>
      <c r="J9" s="3">
        <v>40</v>
      </c>
      <c r="K9" s="3">
        <v>1042</v>
      </c>
      <c r="L9" s="3"/>
      <c r="M9" s="3"/>
      <c r="N9" s="3">
        <v>7</v>
      </c>
    </row>
    <row r="10" spans="1:14" ht="15.75">
      <c r="A10" s="163">
        <v>2016</v>
      </c>
      <c r="B10" s="67">
        <v>17</v>
      </c>
      <c r="C10" s="67">
        <v>17</v>
      </c>
      <c r="D10" s="67">
        <v>40</v>
      </c>
      <c r="E10" s="67">
        <v>19</v>
      </c>
      <c r="F10" s="89">
        <v>559</v>
      </c>
      <c r="G10" s="67"/>
      <c r="H10" s="67">
        <v>3</v>
      </c>
      <c r="I10" s="67">
        <v>20</v>
      </c>
      <c r="J10" s="67">
        <v>54</v>
      </c>
      <c r="K10" s="67">
        <v>1516</v>
      </c>
      <c r="L10" s="3"/>
      <c r="M10" s="3"/>
      <c r="N10" s="3">
        <v>4</v>
      </c>
    </row>
    <row r="11" spans="1:14" ht="15">
      <c r="A11" s="490" t="s">
        <v>78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2"/>
    </row>
    <row r="12" spans="1:14" ht="15">
      <c r="A12" s="156">
        <v>2012</v>
      </c>
      <c r="B12" s="151">
        <v>58</v>
      </c>
      <c r="C12" s="151">
        <v>55</v>
      </c>
      <c r="D12" s="151">
        <v>100</v>
      </c>
      <c r="E12" s="151">
        <v>50</v>
      </c>
      <c r="F12" s="151">
        <v>1393</v>
      </c>
      <c r="G12" s="151">
        <v>374</v>
      </c>
      <c r="H12" s="151">
        <v>26</v>
      </c>
      <c r="I12" s="151">
        <v>631</v>
      </c>
      <c r="J12" s="151">
        <v>14</v>
      </c>
      <c r="K12" s="151">
        <v>440</v>
      </c>
      <c r="L12" s="151"/>
      <c r="M12" s="151"/>
      <c r="N12" s="151">
        <v>41</v>
      </c>
    </row>
    <row r="13" spans="1:14" ht="15">
      <c r="A13" s="158">
        <v>2013</v>
      </c>
      <c r="B13" s="151">
        <v>78</v>
      </c>
      <c r="C13" s="151">
        <v>77</v>
      </c>
      <c r="D13" s="151">
        <v>99</v>
      </c>
      <c r="E13" s="151">
        <v>25</v>
      </c>
      <c r="F13" s="151">
        <v>1422</v>
      </c>
      <c r="G13" s="151"/>
      <c r="H13" s="151">
        <v>34</v>
      </c>
      <c r="I13" s="151">
        <v>1218</v>
      </c>
      <c r="J13" s="151">
        <v>10</v>
      </c>
      <c r="K13" s="151">
        <v>360</v>
      </c>
      <c r="L13" s="151">
        <v>3</v>
      </c>
      <c r="M13" s="151">
        <v>71</v>
      </c>
      <c r="N13" s="151">
        <v>9</v>
      </c>
    </row>
    <row r="14" spans="1:14" ht="29.25">
      <c r="A14" s="162">
        <v>2014</v>
      </c>
      <c r="B14" s="151">
        <v>74</v>
      </c>
      <c r="C14" s="151">
        <v>73</v>
      </c>
      <c r="D14" s="151">
        <v>117</v>
      </c>
      <c r="E14" s="151">
        <v>57</v>
      </c>
      <c r="F14" s="151">
        <v>1742</v>
      </c>
      <c r="G14" s="151">
        <v>120</v>
      </c>
      <c r="H14" s="164" t="s">
        <v>201</v>
      </c>
      <c r="I14" s="152">
        <v>1032</v>
      </c>
      <c r="J14" s="152">
        <v>22</v>
      </c>
      <c r="K14" s="152">
        <v>641</v>
      </c>
      <c r="L14" s="152">
        <v>10</v>
      </c>
      <c r="M14" s="152">
        <v>356</v>
      </c>
      <c r="N14" s="152">
        <v>29</v>
      </c>
    </row>
    <row r="15" spans="1:14" ht="15">
      <c r="A15" s="163">
        <v>2015</v>
      </c>
      <c r="B15" s="3">
        <v>68</v>
      </c>
      <c r="C15" s="3">
        <v>67</v>
      </c>
      <c r="D15" s="3">
        <v>112</v>
      </c>
      <c r="E15" s="3">
        <v>55</v>
      </c>
      <c r="F15" s="3">
        <v>1612</v>
      </c>
      <c r="G15" s="3"/>
      <c r="H15" s="165">
        <v>41</v>
      </c>
      <c r="I15" s="3">
        <v>1096</v>
      </c>
      <c r="J15" s="3">
        <v>7</v>
      </c>
      <c r="K15" s="3">
        <v>279</v>
      </c>
      <c r="L15" s="3"/>
      <c r="M15" s="3"/>
      <c r="N15" s="3">
        <v>24</v>
      </c>
    </row>
    <row r="16" spans="1:14" ht="15.75">
      <c r="A16" s="162">
        <v>2016</v>
      </c>
      <c r="B16" s="69">
        <v>93</v>
      </c>
      <c r="C16" s="69">
        <v>92</v>
      </c>
      <c r="D16" s="69">
        <v>145</v>
      </c>
      <c r="E16" s="69">
        <v>57</v>
      </c>
      <c r="F16" s="69">
        <v>1483</v>
      </c>
      <c r="G16" s="69">
        <v>0</v>
      </c>
      <c r="H16" s="69">
        <v>62</v>
      </c>
      <c r="I16" s="69">
        <v>1592</v>
      </c>
      <c r="J16" s="69"/>
      <c r="K16" s="69"/>
      <c r="L16" s="69">
        <v>4</v>
      </c>
      <c r="M16" s="69">
        <v>100</v>
      </c>
      <c r="N16" s="3"/>
    </row>
    <row r="17" spans="1:14" ht="15">
      <c r="A17" s="484" t="s">
        <v>84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5"/>
    </row>
    <row r="18" spans="1:14" ht="15">
      <c r="A18" s="59">
        <v>2012</v>
      </c>
      <c r="B18" s="151">
        <v>58</v>
      </c>
      <c r="C18" s="151">
        <v>46</v>
      </c>
      <c r="D18" s="151">
        <v>58</v>
      </c>
      <c r="E18" s="151">
        <v>7</v>
      </c>
      <c r="F18" s="151">
        <v>223</v>
      </c>
      <c r="G18" s="151">
        <v>46</v>
      </c>
      <c r="H18" s="151">
        <v>6</v>
      </c>
      <c r="I18" s="151">
        <v>206</v>
      </c>
      <c r="J18" s="151">
        <v>6</v>
      </c>
      <c r="K18" s="151">
        <v>186</v>
      </c>
      <c r="L18" s="151">
        <v>3</v>
      </c>
      <c r="M18" s="151">
        <v>70</v>
      </c>
      <c r="N18" s="151">
        <v>1</v>
      </c>
    </row>
    <row r="19" spans="1:14" ht="15">
      <c r="A19" s="59">
        <v>2013</v>
      </c>
      <c r="B19" s="151">
        <v>54</v>
      </c>
      <c r="C19" s="151">
        <v>51</v>
      </c>
      <c r="D19" s="151">
        <v>63</v>
      </c>
      <c r="E19" s="151">
        <v>9</v>
      </c>
      <c r="F19" s="151">
        <v>262</v>
      </c>
      <c r="G19" s="151">
        <v>4</v>
      </c>
      <c r="H19" s="151">
        <v>11</v>
      </c>
      <c r="I19" s="151">
        <v>179</v>
      </c>
      <c r="J19" s="151">
        <v>16</v>
      </c>
      <c r="K19" s="151">
        <v>494</v>
      </c>
      <c r="L19" s="151">
        <v>8</v>
      </c>
      <c r="M19" s="151">
        <v>107</v>
      </c>
      <c r="N19" s="58"/>
    </row>
    <row r="20" spans="1:14" ht="15">
      <c r="A20" s="151">
        <v>2014</v>
      </c>
      <c r="B20" s="152">
        <v>56</v>
      </c>
      <c r="C20" s="152">
        <v>56</v>
      </c>
      <c r="D20" s="152">
        <v>67</v>
      </c>
      <c r="E20" s="152">
        <v>12</v>
      </c>
      <c r="F20" s="152">
        <v>291</v>
      </c>
      <c r="G20" s="152">
        <v>45</v>
      </c>
      <c r="H20" s="152">
        <v>24</v>
      </c>
      <c r="I20" s="152">
        <v>928</v>
      </c>
      <c r="J20" s="152">
        <v>4</v>
      </c>
      <c r="K20" s="152">
        <v>128</v>
      </c>
      <c r="L20" s="151"/>
      <c r="M20" s="151"/>
      <c r="N20" s="151">
        <v>3</v>
      </c>
    </row>
    <row r="21" spans="1:14" ht="15">
      <c r="A21" s="151">
        <v>2015</v>
      </c>
      <c r="B21" s="3">
        <v>46</v>
      </c>
      <c r="C21" s="3">
        <v>43</v>
      </c>
      <c r="D21" s="3">
        <v>51</v>
      </c>
      <c r="E21" s="3">
        <v>7</v>
      </c>
      <c r="F21" s="3">
        <v>241</v>
      </c>
      <c r="G21" s="3">
        <v>3</v>
      </c>
      <c r="H21" s="3"/>
      <c r="I21" s="3"/>
      <c r="J21" s="3">
        <v>33</v>
      </c>
      <c r="K21" s="3">
        <v>975</v>
      </c>
      <c r="L21" s="3"/>
      <c r="M21" s="3"/>
      <c r="N21" s="3"/>
    </row>
    <row r="22" spans="1:14" ht="15.75">
      <c r="A22" s="59">
        <v>2016</v>
      </c>
      <c r="B22" s="69">
        <v>36</v>
      </c>
      <c r="C22" s="69">
        <v>36</v>
      </c>
      <c r="D22" s="69">
        <v>47</v>
      </c>
      <c r="E22" s="69">
        <v>10</v>
      </c>
      <c r="F22" s="69">
        <v>330</v>
      </c>
      <c r="G22" s="69"/>
      <c r="H22" s="69"/>
      <c r="I22" s="69">
        <v>3</v>
      </c>
      <c r="J22" s="69">
        <v>33</v>
      </c>
      <c r="K22" s="67">
        <v>851</v>
      </c>
      <c r="L22" s="3"/>
      <c r="M22" s="3"/>
      <c r="N22" s="3"/>
    </row>
    <row r="23" spans="1:14" ht="15">
      <c r="A23" s="481" t="s">
        <v>98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3"/>
      <c r="N23" s="58"/>
    </row>
    <row r="24" spans="1:14" ht="15">
      <c r="A24" s="166">
        <v>2012</v>
      </c>
      <c r="B24" s="142">
        <v>8</v>
      </c>
      <c r="C24" s="165">
        <v>8</v>
      </c>
      <c r="D24" s="151">
        <v>8</v>
      </c>
      <c r="E24" s="151">
        <v>4</v>
      </c>
      <c r="F24" s="151">
        <v>110</v>
      </c>
      <c r="G24" s="151">
        <v>46</v>
      </c>
      <c r="H24" s="151">
        <v>9</v>
      </c>
      <c r="I24" s="151">
        <v>190</v>
      </c>
      <c r="J24" s="142"/>
      <c r="K24" s="165"/>
      <c r="L24" s="165">
        <v>43</v>
      </c>
      <c r="M24" s="151">
        <v>456</v>
      </c>
      <c r="N24" s="151">
        <v>2</v>
      </c>
    </row>
    <row r="25" spans="1:14" ht="15">
      <c r="A25" s="166">
        <v>2013</v>
      </c>
      <c r="B25" s="142">
        <v>8</v>
      </c>
      <c r="C25" s="142">
        <v>8</v>
      </c>
      <c r="D25" s="142">
        <v>10</v>
      </c>
      <c r="E25" s="142">
        <v>4</v>
      </c>
      <c r="F25" s="142">
        <v>112</v>
      </c>
      <c r="G25" s="142"/>
      <c r="H25" s="142">
        <v>4</v>
      </c>
      <c r="I25" s="142">
        <v>136</v>
      </c>
      <c r="J25" s="142"/>
      <c r="K25" s="142"/>
      <c r="L25" s="142">
        <v>38</v>
      </c>
      <c r="M25" s="142">
        <v>801</v>
      </c>
      <c r="N25" s="142"/>
    </row>
    <row r="26" spans="1:14" ht="15">
      <c r="A26" s="165">
        <v>2014</v>
      </c>
      <c r="B26" s="167">
        <v>8</v>
      </c>
      <c r="C26" s="167">
        <v>8</v>
      </c>
      <c r="D26" s="167">
        <v>11</v>
      </c>
      <c r="E26" s="167">
        <v>4</v>
      </c>
      <c r="F26" s="167">
        <v>128</v>
      </c>
      <c r="G26" s="167">
        <v>217</v>
      </c>
      <c r="H26" s="167">
        <v>14</v>
      </c>
      <c r="I26" s="167">
        <v>326</v>
      </c>
      <c r="J26" s="168">
        <v>2</v>
      </c>
      <c r="K26" s="168">
        <v>40</v>
      </c>
      <c r="L26" s="165"/>
      <c r="M26" s="151"/>
      <c r="N26" s="151"/>
    </row>
    <row r="27" spans="1:14" ht="15">
      <c r="A27" s="165">
        <v>2015</v>
      </c>
      <c r="B27" s="3">
        <v>11</v>
      </c>
      <c r="C27" s="3">
        <v>10</v>
      </c>
      <c r="D27" s="3">
        <v>10</v>
      </c>
      <c r="E27" s="3"/>
      <c r="F27" s="3">
        <v>153</v>
      </c>
      <c r="G27" s="3">
        <v>25</v>
      </c>
      <c r="H27" s="3">
        <v>46</v>
      </c>
      <c r="I27" s="3">
        <v>1380</v>
      </c>
      <c r="J27" s="3">
        <v>1</v>
      </c>
      <c r="K27" s="3">
        <v>25</v>
      </c>
      <c r="L27" s="3"/>
      <c r="M27" s="3"/>
      <c r="N27" s="3"/>
    </row>
    <row r="28" spans="1:14" ht="15.75">
      <c r="A28" s="166">
        <v>2016</v>
      </c>
      <c r="B28" s="67">
        <v>6</v>
      </c>
      <c r="C28" s="67">
        <v>6</v>
      </c>
      <c r="D28" s="67">
        <v>8</v>
      </c>
      <c r="E28" s="67">
        <v>4</v>
      </c>
      <c r="F28" s="67">
        <v>160</v>
      </c>
      <c r="G28" s="67"/>
      <c r="H28" s="67">
        <v>18</v>
      </c>
      <c r="I28" s="67">
        <v>481</v>
      </c>
      <c r="J28" s="67"/>
      <c r="K28" s="67"/>
      <c r="L28" s="67">
        <v>42</v>
      </c>
      <c r="M28" s="67">
        <v>1034</v>
      </c>
      <c r="N28" s="67"/>
    </row>
    <row r="29" spans="1:14" ht="15">
      <c r="A29" s="481" t="s">
        <v>90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</row>
    <row r="30" spans="1:14" ht="15">
      <c r="A30" s="59">
        <v>2012</v>
      </c>
      <c r="B30" s="151">
        <v>26</v>
      </c>
      <c r="C30" s="151">
        <v>25</v>
      </c>
      <c r="D30" s="151">
        <v>66</v>
      </c>
      <c r="E30" s="151">
        <v>2</v>
      </c>
      <c r="F30" s="151">
        <v>64</v>
      </c>
      <c r="G30" s="151"/>
      <c r="H30" s="151">
        <v>13</v>
      </c>
      <c r="I30" s="151">
        <v>188</v>
      </c>
      <c r="J30" s="169"/>
      <c r="K30" s="169"/>
      <c r="L30" s="151"/>
      <c r="M30" s="151"/>
      <c r="N30" s="151">
        <v>6</v>
      </c>
    </row>
    <row r="31" spans="1:14" ht="15">
      <c r="A31" s="59">
        <v>2013</v>
      </c>
      <c r="B31" s="151">
        <v>22</v>
      </c>
      <c r="C31" s="151">
        <v>22</v>
      </c>
      <c r="D31" s="151">
        <v>63</v>
      </c>
      <c r="E31" s="151">
        <v>2</v>
      </c>
      <c r="F31" s="151">
        <v>68</v>
      </c>
      <c r="G31" s="151">
        <v>52</v>
      </c>
      <c r="H31" s="151">
        <v>82</v>
      </c>
      <c r="I31" s="151">
        <v>1265</v>
      </c>
      <c r="J31" s="151"/>
      <c r="K31" s="151"/>
      <c r="L31" s="151"/>
      <c r="M31" s="151"/>
      <c r="N31" s="151">
        <v>5</v>
      </c>
    </row>
    <row r="32" spans="1:14" ht="15">
      <c r="A32" s="59">
        <v>2014</v>
      </c>
      <c r="B32" s="152">
        <v>26</v>
      </c>
      <c r="C32" s="152">
        <v>26</v>
      </c>
      <c r="D32" s="152">
        <v>74</v>
      </c>
      <c r="E32" s="152">
        <v>3</v>
      </c>
      <c r="F32" s="152">
        <v>79</v>
      </c>
      <c r="G32" s="152">
        <v>38</v>
      </c>
      <c r="H32" s="152">
        <v>81</v>
      </c>
      <c r="I32" s="152">
        <v>1150</v>
      </c>
      <c r="J32" s="152">
        <v>2</v>
      </c>
      <c r="K32" s="152">
        <v>39</v>
      </c>
      <c r="L32" s="152"/>
      <c r="M32" s="152"/>
      <c r="N32" s="152">
        <v>14</v>
      </c>
    </row>
    <row r="33" spans="1:14" ht="15">
      <c r="A33" s="59">
        <v>2015</v>
      </c>
      <c r="B33" s="108">
        <v>29</v>
      </c>
      <c r="C33" s="108">
        <v>29</v>
      </c>
      <c r="D33" s="108">
        <v>65</v>
      </c>
      <c r="E33" s="108">
        <v>1</v>
      </c>
      <c r="F33" s="108">
        <v>32</v>
      </c>
      <c r="G33" s="108">
        <v>27</v>
      </c>
      <c r="H33" s="108">
        <v>14</v>
      </c>
      <c r="I33" s="108">
        <v>187</v>
      </c>
      <c r="J33" s="108">
        <v>6</v>
      </c>
      <c r="K33" s="108">
        <v>154</v>
      </c>
      <c r="L33" s="108"/>
      <c r="M33" s="108"/>
      <c r="N33" s="108">
        <v>2</v>
      </c>
    </row>
    <row r="34" spans="1:14" ht="15.75">
      <c r="A34" s="59">
        <v>2016</v>
      </c>
      <c r="B34" s="73">
        <v>25</v>
      </c>
      <c r="C34" s="73">
        <v>24</v>
      </c>
      <c r="D34" s="73">
        <v>54</v>
      </c>
      <c r="E34" s="73">
        <v>2</v>
      </c>
      <c r="F34" s="73">
        <v>109</v>
      </c>
      <c r="G34" s="73">
        <v>52</v>
      </c>
      <c r="H34" s="73">
        <v>6</v>
      </c>
      <c r="I34" s="73">
        <v>90</v>
      </c>
      <c r="J34" s="73">
        <v>4</v>
      </c>
      <c r="K34" s="73">
        <v>95</v>
      </c>
      <c r="L34" s="152"/>
      <c r="M34" s="152"/>
      <c r="N34" s="152"/>
    </row>
    <row r="35" spans="1:14" ht="15">
      <c r="A35" s="170"/>
      <c r="B35" s="482" t="s">
        <v>99</v>
      </c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3"/>
    </row>
    <row r="36" spans="1:14" ht="15">
      <c r="A36" s="59">
        <v>2012</v>
      </c>
      <c r="B36" s="151">
        <v>9</v>
      </c>
      <c r="C36" s="151">
        <v>8</v>
      </c>
      <c r="D36" s="151">
        <v>15</v>
      </c>
      <c r="E36" s="151">
        <v>3</v>
      </c>
      <c r="F36" s="151">
        <v>75</v>
      </c>
      <c r="G36" s="151"/>
      <c r="H36" s="1"/>
      <c r="I36" s="1"/>
      <c r="J36" s="151">
        <v>6</v>
      </c>
      <c r="K36" s="151">
        <v>157</v>
      </c>
      <c r="L36" s="151"/>
      <c r="M36" s="151"/>
      <c r="N36" s="151"/>
    </row>
    <row r="37" spans="1:14" ht="15">
      <c r="A37" s="59">
        <v>2013</v>
      </c>
      <c r="B37" s="151">
        <v>9</v>
      </c>
      <c r="C37" s="151">
        <v>8</v>
      </c>
      <c r="D37" s="151">
        <v>15</v>
      </c>
      <c r="E37" s="151">
        <v>7</v>
      </c>
      <c r="F37" s="162">
        <v>146</v>
      </c>
      <c r="G37" s="3"/>
      <c r="H37" s="3">
        <v>1</v>
      </c>
      <c r="I37" s="3">
        <v>15</v>
      </c>
      <c r="J37" s="151">
        <v>4</v>
      </c>
      <c r="K37" s="151">
        <v>112</v>
      </c>
      <c r="L37" s="3">
        <v>1</v>
      </c>
      <c r="M37" s="151">
        <v>15</v>
      </c>
      <c r="N37" s="3">
        <v>1</v>
      </c>
    </row>
    <row r="38" spans="1:14" ht="15">
      <c r="A38" s="151">
        <v>2014</v>
      </c>
      <c r="B38" s="152">
        <v>11</v>
      </c>
      <c r="C38" s="152">
        <v>10</v>
      </c>
      <c r="D38" s="152">
        <v>19</v>
      </c>
      <c r="E38" s="152">
        <v>5</v>
      </c>
      <c r="F38" s="171">
        <v>129</v>
      </c>
      <c r="G38" s="42"/>
      <c r="H38" s="42">
        <v>1</v>
      </c>
      <c r="I38" s="42">
        <v>10</v>
      </c>
      <c r="J38" s="152">
        <v>7</v>
      </c>
      <c r="K38" s="152">
        <v>168</v>
      </c>
      <c r="L38" s="42">
        <v>8</v>
      </c>
      <c r="M38" s="42">
        <v>200</v>
      </c>
      <c r="N38" s="42">
        <v>32</v>
      </c>
    </row>
    <row r="39" spans="1:14" ht="15">
      <c r="A39" s="59">
        <v>2015</v>
      </c>
      <c r="B39" s="108">
        <v>13</v>
      </c>
      <c r="C39" s="108">
        <v>12</v>
      </c>
      <c r="D39" s="108">
        <v>16</v>
      </c>
      <c r="E39" s="108">
        <v>5</v>
      </c>
      <c r="F39" s="108">
        <v>112</v>
      </c>
      <c r="G39" s="108"/>
      <c r="H39" s="108">
        <v>1</v>
      </c>
      <c r="I39" s="108">
        <v>7</v>
      </c>
      <c r="J39" s="108"/>
      <c r="K39" s="108">
        <v>112</v>
      </c>
      <c r="L39" s="108">
        <v>26</v>
      </c>
      <c r="M39" s="108">
        <v>395</v>
      </c>
      <c r="N39" s="42"/>
    </row>
    <row r="40" spans="1:14" ht="15.75">
      <c r="A40" s="59">
        <v>2016</v>
      </c>
      <c r="B40" s="69">
        <v>19</v>
      </c>
      <c r="C40" s="69">
        <v>19</v>
      </c>
      <c r="D40" s="69">
        <v>19</v>
      </c>
      <c r="E40" s="69">
        <v>4</v>
      </c>
      <c r="F40" s="71">
        <v>123</v>
      </c>
      <c r="G40" s="69"/>
      <c r="H40" s="69">
        <v>1</v>
      </c>
      <c r="I40" s="69">
        <v>7</v>
      </c>
      <c r="J40" s="69">
        <v>4</v>
      </c>
      <c r="K40" s="69">
        <v>100</v>
      </c>
      <c r="L40" s="172"/>
      <c r="M40" s="172"/>
      <c r="N40" s="173"/>
    </row>
    <row r="41" spans="1:14" ht="15">
      <c r="A41" s="481" t="s">
        <v>93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5"/>
    </row>
    <row r="42" spans="1:14" ht="15">
      <c r="A42" s="59">
        <v>2012</v>
      </c>
      <c r="B42" s="151">
        <v>14</v>
      </c>
      <c r="C42" s="151">
        <v>14</v>
      </c>
      <c r="D42" s="151">
        <v>15</v>
      </c>
      <c r="E42" s="151">
        <v>5</v>
      </c>
      <c r="F42" s="151">
        <v>162</v>
      </c>
      <c r="G42" s="151"/>
      <c r="H42" s="151">
        <v>2</v>
      </c>
      <c r="I42" s="151">
        <v>26</v>
      </c>
      <c r="J42" s="151">
        <v>2</v>
      </c>
      <c r="K42" s="151">
        <v>50</v>
      </c>
      <c r="L42" s="151"/>
      <c r="M42" s="151"/>
      <c r="N42" s="58"/>
    </row>
    <row r="43" spans="1:14" ht="15">
      <c r="A43" s="151">
        <v>2013</v>
      </c>
      <c r="B43" s="151">
        <v>10</v>
      </c>
      <c r="C43" s="151">
        <v>10</v>
      </c>
      <c r="D43" s="151">
        <v>10</v>
      </c>
      <c r="E43" s="151">
        <v>5</v>
      </c>
      <c r="F43" s="151">
        <v>135</v>
      </c>
      <c r="G43" s="162">
        <v>110</v>
      </c>
      <c r="H43" s="151">
        <v>5</v>
      </c>
      <c r="I43" s="151">
        <v>70</v>
      </c>
      <c r="J43" s="151" t="s">
        <v>202</v>
      </c>
      <c r="K43" s="151" t="s">
        <v>203</v>
      </c>
      <c r="L43" s="151"/>
      <c r="M43" s="151"/>
      <c r="N43" s="58"/>
    </row>
    <row r="44" spans="1:14" ht="15">
      <c r="A44" s="59">
        <v>2014</v>
      </c>
      <c r="B44" s="42">
        <v>13</v>
      </c>
      <c r="C44" s="42">
        <v>11</v>
      </c>
      <c r="D44" s="42">
        <v>23</v>
      </c>
      <c r="E44" s="42">
        <v>4</v>
      </c>
      <c r="F44" s="42">
        <v>118</v>
      </c>
      <c r="G44" s="42">
        <v>169</v>
      </c>
      <c r="H44" s="42">
        <v>3</v>
      </c>
      <c r="I44" s="42">
        <v>25</v>
      </c>
      <c r="J44" s="152"/>
      <c r="K44" s="152"/>
      <c r="L44" s="152"/>
      <c r="M44" s="152"/>
      <c r="N44" s="152">
        <v>8</v>
      </c>
    </row>
    <row r="45" spans="1:14" ht="15">
      <c r="A45" s="59">
        <v>2015</v>
      </c>
      <c r="B45" s="108">
        <v>12</v>
      </c>
      <c r="C45" s="108">
        <v>12</v>
      </c>
      <c r="D45" s="108">
        <v>8</v>
      </c>
      <c r="E45" s="108">
        <v>4</v>
      </c>
      <c r="F45" s="108">
        <v>102</v>
      </c>
      <c r="G45" s="108">
        <v>163</v>
      </c>
      <c r="H45" s="108">
        <v>3</v>
      </c>
      <c r="I45" s="108">
        <v>43</v>
      </c>
      <c r="J45" s="108"/>
      <c r="K45" s="108"/>
      <c r="L45" s="108"/>
      <c r="M45" s="108"/>
      <c r="N45" s="108">
        <v>1</v>
      </c>
    </row>
    <row r="46" spans="1:14" ht="15.75">
      <c r="A46" s="59">
        <v>2016</v>
      </c>
      <c r="B46" s="69">
        <v>5</v>
      </c>
      <c r="C46" s="69">
        <v>5</v>
      </c>
      <c r="D46" s="69">
        <v>7</v>
      </c>
      <c r="E46" s="69">
        <v>2</v>
      </c>
      <c r="F46" s="69">
        <v>64</v>
      </c>
      <c r="G46" s="72">
        <v>20</v>
      </c>
      <c r="H46" s="69">
        <v>1</v>
      </c>
      <c r="I46" s="69">
        <v>15</v>
      </c>
      <c r="J46" s="174"/>
      <c r="K46" s="174"/>
      <c r="L46" s="174"/>
      <c r="M46" s="174"/>
      <c r="N46" s="175"/>
    </row>
    <row r="47" spans="1:14" ht="15">
      <c r="A47" s="176"/>
      <c r="B47" s="484" t="s">
        <v>94</v>
      </c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5"/>
    </row>
    <row r="48" spans="1:14" ht="15">
      <c r="A48" s="59">
        <v>2012</v>
      </c>
      <c r="B48" s="151">
        <v>11</v>
      </c>
      <c r="C48" s="151">
        <v>11</v>
      </c>
      <c r="D48" s="151">
        <v>11</v>
      </c>
      <c r="E48" s="151">
        <v>4</v>
      </c>
      <c r="F48" s="151">
        <v>164</v>
      </c>
      <c r="G48" s="151"/>
      <c r="H48" s="177">
        <v>10</v>
      </c>
      <c r="I48" s="177">
        <v>286</v>
      </c>
      <c r="J48" s="177"/>
      <c r="K48" s="177"/>
      <c r="L48" s="177"/>
      <c r="M48" s="177"/>
      <c r="N48" s="151"/>
    </row>
    <row r="49" spans="1:14" ht="15">
      <c r="A49" s="151">
        <v>2013</v>
      </c>
      <c r="B49" s="151">
        <v>9</v>
      </c>
      <c r="C49" s="151">
        <v>9</v>
      </c>
      <c r="D49" s="151">
        <v>10</v>
      </c>
      <c r="E49" s="151"/>
      <c r="F49" s="151">
        <v>73</v>
      </c>
      <c r="G49" s="151"/>
      <c r="H49" s="177">
        <v>6</v>
      </c>
      <c r="I49" s="177">
        <v>215</v>
      </c>
      <c r="J49" s="177">
        <v>2</v>
      </c>
      <c r="K49" s="177">
        <v>100</v>
      </c>
      <c r="L49" s="177"/>
      <c r="M49" s="177"/>
      <c r="N49" s="151"/>
    </row>
    <row r="50" spans="1:14" ht="15">
      <c r="A50" s="59">
        <v>2014</v>
      </c>
      <c r="B50" s="152">
        <v>10</v>
      </c>
      <c r="C50" s="152">
        <v>10</v>
      </c>
      <c r="D50" s="152">
        <v>11</v>
      </c>
      <c r="E50" s="152">
        <v>1</v>
      </c>
      <c r="F50" s="152">
        <v>34</v>
      </c>
      <c r="G50" s="152"/>
      <c r="H50" s="164">
        <v>9</v>
      </c>
      <c r="I50" s="164">
        <v>236</v>
      </c>
      <c r="J50" s="164">
        <v>6</v>
      </c>
      <c r="K50" s="164">
        <v>370</v>
      </c>
      <c r="L50" s="177"/>
      <c r="M50" s="177"/>
      <c r="N50" s="151"/>
    </row>
    <row r="51" spans="1:14" ht="15">
      <c r="A51" s="59">
        <v>2015</v>
      </c>
      <c r="B51" s="152"/>
      <c r="C51" s="152"/>
      <c r="D51" s="152"/>
      <c r="E51" s="152"/>
      <c r="F51" s="152">
        <v>173</v>
      </c>
      <c r="G51" s="152"/>
      <c r="H51" s="164"/>
      <c r="I51" s="164"/>
      <c r="J51" s="164"/>
      <c r="K51" s="164"/>
      <c r="L51" s="177"/>
      <c r="M51" s="177"/>
      <c r="N51" s="151"/>
    </row>
    <row r="52" spans="1:14" ht="15.75">
      <c r="A52" s="59">
        <v>2016</v>
      </c>
      <c r="B52" s="69">
        <v>10</v>
      </c>
      <c r="C52" s="69">
        <v>10</v>
      </c>
      <c r="D52" s="69">
        <v>10</v>
      </c>
      <c r="E52" s="69"/>
      <c r="F52" s="69">
        <v>347</v>
      </c>
      <c r="G52" s="69"/>
      <c r="H52" s="70">
        <v>4</v>
      </c>
      <c r="I52" s="69">
        <v>103</v>
      </c>
      <c r="J52" s="70">
        <v>4</v>
      </c>
      <c r="K52" s="70">
        <v>140</v>
      </c>
      <c r="L52" s="178"/>
      <c r="M52" s="178"/>
      <c r="N52" s="179"/>
    </row>
    <row r="53" spans="1:14" ht="15">
      <c r="A53" s="481" t="s">
        <v>95</v>
      </c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3"/>
    </row>
    <row r="54" spans="1:14" ht="15">
      <c r="A54" s="151">
        <v>2012</v>
      </c>
      <c r="B54" s="151">
        <v>6</v>
      </c>
      <c r="C54" s="151">
        <v>6</v>
      </c>
      <c r="D54" s="151">
        <v>6</v>
      </c>
      <c r="E54" s="179">
        <v>2</v>
      </c>
      <c r="F54" s="151">
        <v>30</v>
      </c>
      <c r="G54" s="151"/>
      <c r="H54" s="151">
        <v>10</v>
      </c>
      <c r="I54" s="151">
        <v>97</v>
      </c>
      <c r="J54" s="151"/>
      <c r="K54" s="151">
        <v>0</v>
      </c>
      <c r="L54" s="151"/>
      <c r="M54" s="151"/>
      <c r="N54" s="151"/>
    </row>
    <row r="55" spans="1:14" ht="15">
      <c r="A55" s="151">
        <v>2013</v>
      </c>
      <c r="B55" s="180">
        <v>10</v>
      </c>
      <c r="C55" s="180">
        <v>4</v>
      </c>
      <c r="D55" s="180">
        <v>4</v>
      </c>
      <c r="E55" s="180">
        <v>0</v>
      </c>
      <c r="F55" s="180">
        <v>0</v>
      </c>
      <c r="G55" s="180">
        <v>0</v>
      </c>
      <c r="H55" s="180">
        <v>12</v>
      </c>
      <c r="I55" s="180">
        <v>126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</row>
    <row r="56" spans="1:14" ht="15">
      <c r="A56" s="151">
        <v>2014</v>
      </c>
      <c r="B56" s="180">
        <v>10</v>
      </c>
      <c r="C56" s="180">
        <v>10</v>
      </c>
      <c r="D56" s="180">
        <v>12</v>
      </c>
      <c r="E56" s="181"/>
      <c r="F56" s="180"/>
      <c r="G56" s="180"/>
      <c r="H56" s="180">
        <v>13</v>
      </c>
      <c r="I56" s="180">
        <v>121</v>
      </c>
      <c r="J56" s="180"/>
      <c r="K56" s="180"/>
      <c r="L56" s="180"/>
      <c r="M56" s="180"/>
      <c r="N56" s="180"/>
    </row>
    <row r="57" spans="1:14" ht="15">
      <c r="A57" s="151">
        <v>2015</v>
      </c>
      <c r="B57" s="108">
        <v>12</v>
      </c>
      <c r="C57" s="108">
        <v>12</v>
      </c>
      <c r="D57" s="108">
        <v>12</v>
      </c>
      <c r="E57" s="108"/>
      <c r="F57" s="108"/>
      <c r="G57" s="108"/>
      <c r="H57" s="108">
        <v>9</v>
      </c>
      <c r="I57" s="108">
        <v>74</v>
      </c>
      <c r="J57" s="180"/>
      <c r="K57" s="180"/>
      <c r="L57" s="180"/>
      <c r="M57" s="180"/>
      <c r="N57" s="180"/>
    </row>
    <row r="58" spans="1:14" ht="15.75">
      <c r="A58" s="182">
        <v>2016</v>
      </c>
      <c r="B58" s="110">
        <v>12</v>
      </c>
      <c r="C58" s="110">
        <v>12</v>
      </c>
      <c r="D58" s="110">
        <v>12</v>
      </c>
      <c r="E58" s="110">
        <f aca="true" t="shared" si="0" ref="E58:N58">SUM(E56:E57)</f>
        <v>0</v>
      </c>
      <c r="F58" s="110">
        <f t="shared" si="0"/>
        <v>0</v>
      </c>
      <c r="G58" s="110">
        <f t="shared" si="0"/>
        <v>0</v>
      </c>
      <c r="H58" s="110">
        <v>11</v>
      </c>
      <c r="I58" s="110">
        <v>100</v>
      </c>
      <c r="J58" s="110">
        <f t="shared" si="0"/>
        <v>0</v>
      </c>
      <c r="K58" s="110">
        <f t="shared" si="0"/>
        <v>0</v>
      </c>
      <c r="L58" s="110"/>
      <c r="M58" s="110"/>
      <c r="N58" s="110">
        <f t="shared" si="0"/>
        <v>0</v>
      </c>
    </row>
  </sheetData>
  <sheetProtection/>
  <mergeCells count="15">
    <mergeCell ref="A41:N41"/>
    <mergeCell ref="B47:N47"/>
    <mergeCell ref="A53:N53"/>
    <mergeCell ref="A5:N5"/>
    <mergeCell ref="A11:N11"/>
    <mergeCell ref="A17:N17"/>
    <mergeCell ref="A23:M23"/>
    <mergeCell ref="A29:N29"/>
    <mergeCell ref="B35:N35"/>
    <mergeCell ref="A1:N1"/>
    <mergeCell ref="B2:G2"/>
    <mergeCell ref="H2:I2"/>
    <mergeCell ref="J2:K2"/>
    <mergeCell ref="L2:M2"/>
    <mergeCell ref="N2:N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14.57421875" style="0" customWidth="1"/>
    <col min="2" max="2" width="16.57421875" style="0" customWidth="1"/>
    <col min="3" max="3" width="14.57421875" style="0" customWidth="1"/>
    <col min="4" max="4" width="23.8515625" style="0" customWidth="1"/>
  </cols>
  <sheetData>
    <row r="1" spans="1:4" ht="53.25" customHeight="1">
      <c r="A1" s="493" t="s">
        <v>233</v>
      </c>
      <c r="B1" s="461"/>
      <c r="C1" s="461"/>
      <c r="D1" s="462"/>
    </row>
    <row r="2" spans="1:4" ht="31.5">
      <c r="A2" s="91" t="s">
        <v>112</v>
      </c>
      <c r="B2" s="92" t="s">
        <v>156</v>
      </c>
      <c r="C2" s="91" t="s">
        <v>155</v>
      </c>
      <c r="D2" s="91" t="s">
        <v>159</v>
      </c>
    </row>
    <row r="3" spans="1:4" ht="18.75">
      <c r="A3" s="90">
        <v>2015</v>
      </c>
      <c r="B3" s="93">
        <v>6113</v>
      </c>
      <c r="C3" s="93">
        <v>1356250</v>
      </c>
      <c r="D3" s="93">
        <v>1730948</v>
      </c>
    </row>
    <row r="4" spans="1:4" ht="18.75">
      <c r="A4" s="90">
        <v>2016</v>
      </c>
      <c r="B4" s="93">
        <v>3908</v>
      </c>
      <c r="C4" s="93">
        <v>876400</v>
      </c>
      <c r="D4" s="93">
        <v>1113904</v>
      </c>
    </row>
    <row r="5" spans="1:4" ht="15">
      <c r="A5" s="2"/>
      <c r="B5" s="2"/>
      <c r="C5" s="2"/>
      <c r="D5" s="2"/>
    </row>
    <row r="6" spans="1:4" ht="52.5" customHeight="1">
      <c r="A6" s="494" t="s">
        <v>158</v>
      </c>
      <c r="B6" s="494"/>
      <c r="C6" s="494"/>
      <c r="D6" s="494"/>
    </row>
  </sheetData>
  <sheetProtection/>
  <mergeCells count="2">
    <mergeCell ref="A1:D1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9.00390625" style="0" customWidth="1"/>
    <col min="2" max="2" width="39.7109375" style="0" customWidth="1"/>
    <col min="3" max="3" width="13.421875" style="0" customWidth="1"/>
    <col min="4" max="4" width="14.140625" style="0" customWidth="1"/>
    <col min="5" max="5" width="14.57421875" style="0" customWidth="1"/>
  </cols>
  <sheetData>
    <row r="1" spans="1:5" ht="50.25" customHeight="1">
      <c r="A1" s="495" t="s">
        <v>229</v>
      </c>
      <c r="B1" s="496"/>
      <c r="C1" s="496"/>
      <c r="D1" s="496"/>
      <c r="E1" s="496"/>
    </row>
    <row r="2" spans="1:5" ht="15">
      <c r="A2" s="497" t="s">
        <v>205</v>
      </c>
      <c r="B2" s="497" t="s">
        <v>206</v>
      </c>
      <c r="C2" s="499" t="s">
        <v>207</v>
      </c>
      <c r="D2" s="499" t="s">
        <v>208</v>
      </c>
      <c r="E2" s="499">
        <v>2016</v>
      </c>
    </row>
    <row r="3" spans="1:5" ht="15">
      <c r="A3" s="498"/>
      <c r="B3" s="498"/>
      <c r="C3" s="499"/>
      <c r="D3" s="499"/>
      <c r="E3" s="499"/>
    </row>
    <row r="4" spans="1:5" ht="31.5">
      <c r="A4" s="83">
        <v>1</v>
      </c>
      <c r="B4" s="184" t="s">
        <v>209</v>
      </c>
      <c r="C4" s="85">
        <v>210</v>
      </c>
      <c r="D4" s="85">
        <v>162</v>
      </c>
      <c r="E4" s="85">
        <v>160</v>
      </c>
    </row>
    <row r="5" spans="1:5" ht="15.75">
      <c r="A5" s="83">
        <v>3</v>
      </c>
      <c r="B5" s="184" t="s">
        <v>210</v>
      </c>
      <c r="C5" s="85">
        <v>108</v>
      </c>
      <c r="D5" s="85">
        <v>112</v>
      </c>
      <c r="E5" s="85">
        <v>76</v>
      </c>
    </row>
    <row r="6" spans="1:5" ht="15.75">
      <c r="A6" s="83">
        <v>4</v>
      </c>
      <c r="B6" s="184" t="s">
        <v>211</v>
      </c>
      <c r="C6" s="83">
        <v>82</v>
      </c>
      <c r="D6" s="83">
        <v>50</v>
      </c>
      <c r="E6" s="83">
        <v>53</v>
      </c>
    </row>
    <row r="7" spans="1:5" ht="15.75">
      <c r="A7" s="83">
        <v>5</v>
      </c>
      <c r="B7" s="184" t="s">
        <v>212</v>
      </c>
      <c r="C7" s="83"/>
      <c r="D7" s="83"/>
      <c r="E7" s="83">
        <v>31</v>
      </c>
    </row>
    <row r="8" spans="1:5" ht="15.75">
      <c r="A8" s="83">
        <v>6</v>
      </c>
      <c r="B8" s="184" t="s">
        <v>213</v>
      </c>
      <c r="C8" s="83">
        <v>124</v>
      </c>
      <c r="D8" s="83">
        <v>124</v>
      </c>
      <c r="E8" s="83">
        <v>182</v>
      </c>
    </row>
    <row r="9" spans="1:5" ht="15.75">
      <c r="A9" s="83">
        <v>7</v>
      </c>
      <c r="B9" s="184" t="s">
        <v>76</v>
      </c>
      <c r="C9" s="83">
        <v>127</v>
      </c>
      <c r="D9" s="83">
        <v>130</v>
      </c>
      <c r="E9" s="83">
        <v>182</v>
      </c>
    </row>
    <row r="10" spans="1:5" ht="15.75">
      <c r="A10" s="83">
        <v>8</v>
      </c>
      <c r="B10" s="184" t="s">
        <v>214</v>
      </c>
      <c r="C10" s="83">
        <v>84</v>
      </c>
      <c r="D10" s="83">
        <v>60</v>
      </c>
      <c r="E10" s="83">
        <v>85</v>
      </c>
    </row>
    <row r="11" spans="1:5" ht="31.5">
      <c r="A11" s="83">
        <v>9</v>
      </c>
      <c r="B11" s="184" t="s">
        <v>215</v>
      </c>
      <c r="C11" s="83">
        <v>143</v>
      </c>
      <c r="D11" s="83">
        <v>106</v>
      </c>
      <c r="E11" s="83">
        <v>84</v>
      </c>
    </row>
    <row r="12" spans="1:5" ht="31.5">
      <c r="A12" s="83">
        <v>10</v>
      </c>
      <c r="B12" s="184" t="s">
        <v>216</v>
      </c>
      <c r="C12" s="83">
        <v>33</v>
      </c>
      <c r="D12" s="83">
        <v>28</v>
      </c>
      <c r="E12" s="83">
        <v>26</v>
      </c>
    </row>
    <row r="13" spans="1:5" ht="15.75">
      <c r="A13" s="83">
        <v>11</v>
      </c>
      <c r="B13" s="184" t="s">
        <v>77</v>
      </c>
      <c r="C13" s="83">
        <v>58</v>
      </c>
      <c r="D13" s="83">
        <v>72</v>
      </c>
      <c r="E13" s="83">
        <v>61</v>
      </c>
    </row>
    <row r="14" spans="1:5" ht="31.5">
      <c r="A14" s="83">
        <v>12</v>
      </c>
      <c r="B14" s="184" t="s">
        <v>217</v>
      </c>
      <c r="C14" s="83">
        <v>75</v>
      </c>
      <c r="D14" s="83">
        <v>66</v>
      </c>
      <c r="E14" s="83">
        <v>57</v>
      </c>
    </row>
    <row r="15" spans="1:5" ht="15.75">
      <c r="A15" s="83">
        <v>13</v>
      </c>
      <c r="B15" s="184" t="s">
        <v>218</v>
      </c>
      <c r="C15" s="83">
        <v>186</v>
      </c>
      <c r="D15" s="83">
        <v>173</v>
      </c>
      <c r="E15" s="83">
        <v>69</v>
      </c>
    </row>
    <row r="16" spans="1:5" ht="15.75">
      <c r="A16" s="83">
        <v>14</v>
      </c>
      <c r="B16" s="184" t="s">
        <v>100</v>
      </c>
      <c r="C16" s="83">
        <v>25</v>
      </c>
      <c r="D16" s="83">
        <v>27</v>
      </c>
      <c r="E16" s="83">
        <v>25</v>
      </c>
    </row>
    <row r="17" spans="1:5" ht="15.75">
      <c r="A17" s="83">
        <v>15</v>
      </c>
      <c r="B17" s="184" t="s">
        <v>102</v>
      </c>
      <c r="C17" s="83">
        <v>42</v>
      </c>
      <c r="D17" s="83">
        <v>27</v>
      </c>
      <c r="E17" s="83">
        <v>60</v>
      </c>
    </row>
    <row r="18" spans="1:5" ht="15.75">
      <c r="A18" s="83">
        <v>16</v>
      </c>
      <c r="B18" s="184" t="s">
        <v>219</v>
      </c>
      <c r="C18" s="83">
        <v>25</v>
      </c>
      <c r="D18" s="83">
        <v>25</v>
      </c>
      <c r="E18" s="83">
        <v>31</v>
      </c>
    </row>
    <row r="19" spans="1:5" ht="15.75">
      <c r="A19" s="83">
        <v>17</v>
      </c>
      <c r="B19" s="184" t="s">
        <v>220</v>
      </c>
      <c r="C19" s="83">
        <v>180</v>
      </c>
      <c r="D19" s="83">
        <v>143</v>
      </c>
      <c r="E19" s="83">
        <v>164</v>
      </c>
    </row>
    <row r="20" spans="1:5" ht="15.75">
      <c r="A20" s="83">
        <v>18</v>
      </c>
      <c r="B20" s="184" t="s">
        <v>80</v>
      </c>
      <c r="C20" s="83">
        <v>53</v>
      </c>
      <c r="D20" s="83">
        <v>52</v>
      </c>
      <c r="E20" s="83">
        <v>25</v>
      </c>
    </row>
    <row r="21" spans="1:5" ht="15.75">
      <c r="A21" s="83">
        <v>19</v>
      </c>
      <c r="B21" s="184" t="s">
        <v>221</v>
      </c>
      <c r="C21" s="83">
        <v>62</v>
      </c>
      <c r="D21" s="83">
        <v>32</v>
      </c>
      <c r="E21" s="83">
        <v>42</v>
      </c>
    </row>
    <row r="22" spans="1:5" ht="15.75">
      <c r="A22" s="83">
        <v>20</v>
      </c>
      <c r="B22" s="184" t="s">
        <v>82</v>
      </c>
      <c r="C22" s="83">
        <v>32</v>
      </c>
      <c r="D22" s="83">
        <v>17</v>
      </c>
      <c r="E22" s="83">
        <v>29</v>
      </c>
    </row>
    <row r="23" spans="1:5" ht="15.75">
      <c r="A23" s="83">
        <v>21</v>
      </c>
      <c r="B23" s="184" t="s">
        <v>139</v>
      </c>
      <c r="C23" s="83">
        <v>617</v>
      </c>
      <c r="D23" s="83">
        <v>549</v>
      </c>
      <c r="E23" s="83">
        <v>567</v>
      </c>
    </row>
    <row r="24" spans="1:5" ht="15.75">
      <c r="A24" s="83">
        <v>22</v>
      </c>
      <c r="B24" s="184" t="s">
        <v>165</v>
      </c>
      <c r="C24" s="83">
        <v>278</v>
      </c>
      <c r="D24" s="83">
        <v>421</v>
      </c>
      <c r="E24" s="83">
        <v>414</v>
      </c>
    </row>
    <row r="25" spans="1:5" ht="15.75">
      <c r="A25" s="83">
        <v>23</v>
      </c>
      <c r="B25" s="184" t="s">
        <v>85</v>
      </c>
      <c r="C25" s="83">
        <v>51</v>
      </c>
      <c r="D25" s="83">
        <v>42</v>
      </c>
      <c r="E25" s="83">
        <v>62</v>
      </c>
    </row>
    <row r="26" spans="1:5" ht="15.75">
      <c r="A26" s="83">
        <v>24</v>
      </c>
      <c r="B26" s="184" t="s">
        <v>86</v>
      </c>
      <c r="C26" s="83">
        <v>30</v>
      </c>
      <c r="D26" s="83">
        <v>32</v>
      </c>
      <c r="E26" s="83">
        <v>38</v>
      </c>
    </row>
    <row r="27" spans="1:5" ht="15.75">
      <c r="A27" s="83">
        <v>25</v>
      </c>
      <c r="B27" s="184" t="s">
        <v>87</v>
      </c>
      <c r="C27" s="83">
        <v>54</v>
      </c>
      <c r="D27" s="83">
        <v>46</v>
      </c>
      <c r="E27" s="83">
        <v>41</v>
      </c>
    </row>
    <row r="28" spans="1:5" ht="15.75">
      <c r="A28" s="83">
        <v>26</v>
      </c>
      <c r="B28" s="184" t="s">
        <v>88</v>
      </c>
      <c r="C28" s="83">
        <v>124</v>
      </c>
      <c r="D28" s="83">
        <v>90</v>
      </c>
      <c r="E28" s="83">
        <v>149</v>
      </c>
    </row>
    <row r="29" spans="1:5" ht="15.75">
      <c r="A29" s="83">
        <v>27</v>
      </c>
      <c r="B29" s="184" t="s">
        <v>89</v>
      </c>
      <c r="C29" s="83">
        <v>32</v>
      </c>
      <c r="D29" s="83">
        <v>28</v>
      </c>
      <c r="E29" s="83">
        <v>40</v>
      </c>
    </row>
    <row r="30" spans="1:5" ht="15.75">
      <c r="A30" s="83">
        <v>28</v>
      </c>
      <c r="B30" s="184" t="s">
        <v>91</v>
      </c>
      <c r="C30" s="83">
        <v>52</v>
      </c>
      <c r="D30" s="83">
        <v>32</v>
      </c>
      <c r="E30" s="83">
        <v>48</v>
      </c>
    </row>
    <row r="31" spans="1:5" ht="15.75">
      <c r="A31" s="83">
        <v>29</v>
      </c>
      <c r="B31" s="184" t="s">
        <v>222</v>
      </c>
      <c r="C31" s="83">
        <v>27</v>
      </c>
      <c r="D31" s="83">
        <v>41</v>
      </c>
      <c r="E31" s="83">
        <v>17</v>
      </c>
    </row>
    <row r="32" spans="1:5" ht="31.5">
      <c r="A32" s="83">
        <v>30</v>
      </c>
      <c r="B32" s="184" t="s">
        <v>223</v>
      </c>
      <c r="C32" s="83">
        <v>99</v>
      </c>
      <c r="D32" s="83">
        <v>77</v>
      </c>
      <c r="E32" s="83">
        <v>123</v>
      </c>
    </row>
    <row r="33" spans="1:5" ht="15.75">
      <c r="A33" s="83">
        <v>31</v>
      </c>
      <c r="B33" s="184" t="s">
        <v>224</v>
      </c>
      <c r="C33" s="83">
        <v>20</v>
      </c>
      <c r="D33" s="83">
        <v>21</v>
      </c>
      <c r="E33" s="83">
        <v>9</v>
      </c>
    </row>
    <row r="34" spans="1:5" ht="15.75">
      <c r="A34" s="83">
        <v>32</v>
      </c>
      <c r="B34" s="184" t="s">
        <v>225</v>
      </c>
      <c r="C34" s="83">
        <v>78</v>
      </c>
      <c r="D34" s="83">
        <v>40</v>
      </c>
      <c r="E34" s="83">
        <v>49</v>
      </c>
    </row>
    <row r="35" spans="1:5" ht="31.5">
      <c r="A35" s="83">
        <v>33</v>
      </c>
      <c r="B35" s="184" t="s">
        <v>226</v>
      </c>
      <c r="C35" s="83">
        <v>34</v>
      </c>
      <c r="D35" s="83">
        <v>36</v>
      </c>
      <c r="E35" s="83"/>
    </row>
    <row r="36" spans="1:5" ht="15.75">
      <c r="A36" s="83">
        <v>34</v>
      </c>
      <c r="B36" s="184" t="s">
        <v>92</v>
      </c>
      <c r="C36" s="83">
        <v>50</v>
      </c>
      <c r="D36" s="83">
        <v>23</v>
      </c>
      <c r="E36" s="83">
        <v>6</v>
      </c>
    </row>
    <row r="37" spans="1:5" ht="31.5">
      <c r="A37" s="185"/>
      <c r="B37" s="82" t="s">
        <v>1</v>
      </c>
      <c r="C37" s="85">
        <v>3005</v>
      </c>
      <c r="D37" s="85" t="s">
        <v>227</v>
      </c>
      <c r="E37" s="85">
        <v>2845</v>
      </c>
    </row>
    <row r="38" spans="1:5" ht="15.75">
      <c r="A38" s="122"/>
      <c r="B38" s="186" t="s">
        <v>228</v>
      </c>
      <c r="C38" s="187">
        <v>3000</v>
      </c>
      <c r="D38" s="187">
        <v>2500</v>
      </c>
      <c r="E38" s="187">
        <v>2500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4.8515625" style="0" customWidth="1"/>
    <col min="2" max="2" width="28.421875" style="0" customWidth="1"/>
    <col min="3" max="3" width="11.8515625" style="0" customWidth="1"/>
    <col min="4" max="4" width="13.140625" style="2" customWidth="1"/>
    <col min="5" max="5" width="14.8515625" style="0" customWidth="1"/>
    <col min="6" max="6" width="17.7109375" style="0" customWidth="1"/>
    <col min="7" max="7" width="17.7109375" style="2" customWidth="1"/>
  </cols>
  <sheetData>
    <row r="1" spans="1:8" ht="66" customHeight="1">
      <c r="A1" s="500" t="s">
        <v>330</v>
      </c>
      <c r="B1" s="501"/>
      <c r="C1" s="501"/>
      <c r="D1" s="501"/>
      <c r="E1" s="501"/>
      <c r="F1" s="501"/>
      <c r="G1" s="501"/>
      <c r="H1" s="502"/>
    </row>
    <row r="2" spans="1:11" s="2" customFormat="1" ht="87" customHeight="1">
      <c r="A2" s="221"/>
      <c r="B2" s="359" t="s">
        <v>258</v>
      </c>
      <c r="C2" s="360" t="s">
        <v>261</v>
      </c>
      <c r="D2" s="359" t="s">
        <v>290</v>
      </c>
      <c r="E2" s="361" t="s">
        <v>259</v>
      </c>
      <c r="F2" s="359" t="s">
        <v>260</v>
      </c>
      <c r="G2" s="359" t="s">
        <v>290</v>
      </c>
      <c r="H2" s="361" t="s">
        <v>138</v>
      </c>
      <c r="K2" s="2" t="s">
        <v>97</v>
      </c>
    </row>
    <row r="3" spans="1:16" ht="33.75" customHeight="1">
      <c r="A3" s="241">
        <v>1</v>
      </c>
      <c r="B3" s="82" t="s">
        <v>291</v>
      </c>
      <c r="C3" s="192">
        <v>25</v>
      </c>
      <c r="D3" s="192">
        <v>911</v>
      </c>
      <c r="E3" s="340">
        <v>972</v>
      </c>
      <c r="F3" s="192">
        <v>13</v>
      </c>
      <c r="G3" s="193">
        <v>361</v>
      </c>
      <c r="H3" s="358">
        <f>F3+E3+C3</f>
        <v>1010</v>
      </c>
      <c r="J3" s="2"/>
      <c r="M3" s="2"/>
      <c r="P3" s="2"/>
    </row>
    <row r="4" spans="1:8" s="2" customFormat="1" ht="15.75">
      <c r="A4" s="241"/>
      <c r="B4" s="184" t="s">
        <v>292</v>
      </c>
      <c r="C4" s="192">
        <v>8</v>
      </c>
      <c r="D4" s="192">
        <v>220</v>
      </c>
      <c r="E4" s="192"/>
      <c r="F4" s="193"/>
      <c r="G4" s="193"/>
      <c r="H4" s="358"/>
    </row>
    <row r="5" spans="1:8" s="2" customFormat="1" ht="31.5">
      <c r="A5" s="241"/>
      <c r="B5" s="184" t="s">
        <v>293</v>
      </c>
      <c r="C5" s="192">
        <v>5</v>
      </c>
      <c r="D5" s="192">
        <v>137</v>
      </c>
      <c r="E5" s="192"/>
      <c r="F5" s="193"/>
      <c r="G5" s="193"/>
      <c r="H5" s="358"/>
    </row>
    <row r="6" spans="1:13" ht="15.75">
      <c r="A6" s="103">
        <v>2</v>
      </c>
      <c r="B6" s="101" t="s">
        <v>264</v>
      </c>
      <c r="C6" s="194">
        <v>29</v>
      </c>
      <c r="D6" s="194">
        <v>564</v>
      </c>
      <c r="E6" s="192">
        <v>600</v>
      </c>
      <c r="F6" s="193">
        <v>8</v>
      </c>
      <c r="G6" s="193">
        <v>708</v>
      </c>
      <c r="H6" s="342">
        <f aca="true" t="shared" si="0" ref="H6:H12">F6+E6+C6</f>
        <v>637</v>
      </c>
      <c r="J6" s="2"/>
      <c r="L6" s="2"/>
      <c r="M6" s="2"/>
    </row>
    <row r="7" spans="1:8" s="2" customFormat="1" ht="30.75" customHeight="1">
      <c r="A7" s="193">
        <v>3</v>
      </c>
      <c r="B7" s="346" t="s">
        <v>262</v>
      </c>
      <c r="C7" s="340">
        <v>31</v>
      </c>
      <c r="D7" s="340">
        <v>1223</v>
      </c>
      <c r="E7" s="340">
        <v>718</v>
      </c>
      <c r="F7" s="341">
        <v>7</v>
      </c>
      <c r="G7" s="341">
        <v>337</v>
      </c>
      <c r="H7" s="342">
        <f t="shared" si="0"/>
        <v>756</v>
      </c>
    </row>
    <row r="8" spans="1:8" s="2" customFormat="1" ht="30.75" customHeight="1">
      <c r="A8" s="193">
        <v>4</v>
      </c>
      <c r="B8" s="82" t="s">
        <v>263</v>
      </c>
      <c r="C8" s="192">
        <v>2</v>
      </c>
      <c r="D8" s="192">
        <v>89</v>
      </c>
      <c r="E8" s="192">
        <v>20</v>
      </c>
      <c r="F8" s="193"/>
      <c r="G8" s="193"/>
      <c r="H8" s="342">
        <f t="shared" si="0"/>
        <v>22</v>
      </c>
    </row>
    <row r="9" spans="1:14" ht="18" customHeight="1">
      <c r="A9" s="103">
        <v>6</v>
      </c>
      <c r="B9" s="186" t="s">
        <v>265</v>
      </c>
      <c r="C9" s="193">
        <v>12</v>
      </c>
      <c r="D9" s="193"/>
      <c r="E9" s="193">
        <v>390</v>
      </c>
      <c r="F9" s="192">
        <v>5</v>
      </c>
      <c r="G9" s="192">
        <v>1888</v>
      </c>
      <c r="H9" s="342">
        <f t="shared" si="0"/>
        <v>407</v>
      </c>
      <c r="M9" s="2"/>
      <c r="N9" s="2"/>
    </row>
    <row r="10" spans="1:14" ht="29.25" customHeight="1">
      <c r="A10" s="103">
        <v>7</v>
      </c>
      <c r="B10" s="26" t="s">
        <v>266</v>
      </c>
      <c r="C10" s="193">
        <v>20</v>
      </c>
      <c r="D10" s="193">
        <v>583</v>
      </c>
      <c r="E10" s="193">
        <v>37</v>
      </c>
      <c r="F10" s="193">
        <v>5</v>
      </c>
      <c r="G10" s="193">
        <v>720</v>
      </c>
      <c r="H10" s="342">
        <f t="shared" si="0"/>
        <v>62</v>
      </c>
      <c r="L10" s="2"/>
      <c r="M10" s="2"/>
      <c r="N10" s="2"/>
    </row>
    <row r="11" spans="1:14" ht="31.5">
      <c r="A11" s="103">
        <v>8</v>
      </c>
      <c r="B11" s="26" t="s">
        <v>267</v>
      </c>
      <c r="C11" s="193">
        <v>1</v>
      </c>
      <c r="D11" s="193">
        <v>25</v>
      </c>
      <c r="E11" s="193"/>
      <c r="F11" s="193">
        <v>2</v>
      </c>
      <c r="G11" s="193">
        <v>20</v>
      </c>
      <c r="H11" s="342">
        <f t="shared" si="0"/>
        <v>3</v>
      </c>
      <c r="L11" s="2"/>
      <c r="M11" s="2"/>
      <c r="N11" s="2"/>
    </row>
    <row r="12" spans="1:8" s="2" customFormat="1" ht="31.5">
      <c r="A12" s="103">
        <v>9</v>
      </c>
      <c r="B12" s="26" t="s">
        <v>149</v>
      </c>
      <c r="C12" s="193"/>
      <c r="D12" s="193"/>
      <c r="E12" s="193"/>
      <c r="F12" s="193">
        <v>1</v>
      </c>
      <c r="G12" s="193">
        <v>38</v>
      </c>
      <c r="H12" s="342">
        <f t="shared" si="0"/>
        <v>1</v>
      </c>
    </row>
    <row r="13" spans="1:9" ht="15.75">
      <c r="A13" s="103">
        <v>10</v>
      </c>
      <c r="B13" s="101" t="s">
        <v>164</v>
      </c>
      <c r="C13" s="362">
        <f>SUM(C6:C12)+C3</f>
        <v>120</v>
      </c>
      <c r="D13" s="362">
        <f>SUM(D6:D12)+D3</f>
        <v>3395</v>
      </c>
      <c r="E13" s="362">
        <f>SUM(E6:E12)+E3</f>
        <v>2737</v>
      </c>
      <c r="F13" s="362"/>
      <c r="G13" s="362"/>
      <c r="H13" s="362">
        <f>SUM(H3:H12)</f>
        <v>2898</v>
      </c>
      <c r="I13" s="2" t="s">
        <v>344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3.28125" style="0" customWidth="1"/>
    <col min="2" max="2" width="10.28125" style="0" customWidth="1"/>
    <col min="3" max="3" width="12.421875" style="0" customWidth="1"/>
    <col min="4" max="4" width="11.7109375" style="0" customWidth="1"/>
    <col min="5" max="5" width="9.421875" style="0" customWidth="1"/>
    <col min="6" max="6" width="9.140625" style="0" customWidth="1"/>
    <col min="7" max="7" width="11.140625" style="0" customWidth="1"/>
  </cols>
  <sheetData>
    <row r="1" spans="1:7" ht="36" customHeight="1">
      <c r="A1" s="503" t="s">
        <v>331</v>
      </c>
      <c r="B1" s="503"/>
      <c r="C1" s="503"/>
      <c r="D1" s="503"/>
      <c r="E1" s="503"/>
      <c r="F1" s="503"/>
      <c r="G1" s="503"/>
    </row>
    <row r="2" spans="1:7" ht="45" customHeight="1">
      <c r="A2" s="504" t="s">
        <v>112</v>
      </c>
      <c r="B2" s="504" t="s">
        <v>156</v>
      </c>
      <c r="C2" s="504" t="s">
        <v>268</v>
      </c>
      <c r="D2" s="504" t="s">
        <v>269</v>
      </c>
      <c r="E2" s="506" t="s">
        <v>109</v>
      </c>
      <c r="F2" s="506"/>
      <c r="G2" s="506"/>
    </row>
    <row r="3" spans="1:7" ht="42.75" customHeight="1">
      <c r="A3" s="505"/>
      <c r="B3" s="504"/>
      <c r="C3" s="504"/>
      <c r="D3" s="504"/>
      <c r="E3" s="98" t="s">
        <v>270</v>
      </c>
      <c r="F3" s="98" t="s">
        <v>10</v>
      </c>
      <c r="G3" s="98" t="s">
        <v>111</v>
      </c>
    </row>
    <row r="4" spans="1:7" ht="18.75">
      <c r="A4" s="94" t="s">
        <v>271</v>
      </c>
      <c r="B4" s="96">
        <v>796</v>
      </c>
      <c r="C4" s="96">
        <v>444</v>
      </c>
      <c r="D4" s="96">
        <v>352</v>
      </c>
      <c r="E4" s="96">
        <v>44</v>
      </c>
      <c r="F4" s="96">
        <v>6</v>
      </c>
      <c r="G4" s="94">
        <v>746</v>
      </c>
    </row>
    <row r="5" spans="1:8" ht="18.75">
      <c r="A5" s="94" t="s">
        <v>113</v>
      </c>
      <c r="B5" s="96">
        <v>994</v>
      </c>
      <c r="C5" s="96">
        <v>612</v>
      </c>
      <c r="D5" s="96">
        <v>382</v>
      </c>
      <c r="E5" s="96">
        <v>150</v>
      </c>
      <c r="F5" s="96">
        <v>0</v>
      </c>
      <c r="G5" s="94">
        <v>844</v>
      </c>
      <c r="H5" s="2"/>
    </row>
    <row r="6" spans="1:9" ht="18.75">
      <c r="A6" s="94" t="s">
        <v>342</v>
      </c>
      <c r="B6" s="96">
        <v>779</v>
      </c>
      <c r="C6" s="96">
        <v>429</v>
      </c>
      <c r="D6" s="96">
        <v>350</v>
      </c>
      <c r="E6" s="96">
        <v>90</v>
      </c>
      <c r="F6" s="96">
        <v>6</v>
      </c>
      <c r="G6" s="94">
        <v>683</v>
      </c>
      <c r="H6" s="2"/>
      <c r="I6" s="150"/>
    </row>
    <row r="7" spans="1:8" ht="18.75">
      <c r="A7" s="94" t="s">
        <v>193</v>
      </c>
      <c r="B7" s="96">
        <v>1132</v>
      </c>
      <c r="C7" s="96">
        <v>513</v>
      </c>
      <c r="D7" s="96">
        <v>619</v>
      </c>
      <c r="E7" s="96">
        <v>166</v>
      </c>
      <c r="F7" s="96">
        <v>12</v>
      </c>
      <c r="G7" s="94">
        <v>954</v>
      </c>
      <c r="H7" s="2"/>
    </row>
    <row r="8" spans="1:7" ht="18.75">
      <c r="A8" s="145" t="s">
        <v>164</v>
      </c>
      <c r="B8" s="146">
        <f aca="true" t="shared" si="0" ref="B8:G8">SUM(B4:B7)</f>
        <v>3701</v>
      </c>
      <c r="C8" s="146">
        <f t="shared" si="0"/>
        <v>1998</v>
      </c>
      <c r="D8" s="146">
        <f t="shared" si="0"/>
        <v>1703</v>
      </c>
      <c r="E8" s="146">
        <f t="shared" si="0"/>
        <v>450</v>
      </c>
      <c r="F8" s="146">
        <f t="shared" si="0"/>
        <v>24</v>
      </c>
      <c r="G8" s="146">
        <f t="shared" si="0"/>
        <v>3227</v>
      </c>
    </row>
    <row r="9" spans="5:6" ht="15">
      <c r="E9" s="204"/>
      <c r="F9" s="204"/>
    </row>
  </sheetData>
  <sheetProtection/>
  <mergeCells count="6">
    <mergeCell ref="A1:G1"/>
    <mergeCell ref="A2:A3"/>
    <mergeCell ref="B2:B3"/>
    <mergeCell ref="C2:C3"/>
    <mergeCell ref="D2:D3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25" sqref="J125"/>
    </sheetView>
  </sheetViews>
  <sheetFormatPr defaultColWidth="9.140625" defaultRowHeight="15"/>
  <cols>
    <col min="1" max="1" width="38.8515625" style="279" customWidth="1"/>
    <col min="2" max="7" width="9.140625" style="279" customWidth="1"/>
    <col min="8" max="8" width="7.8515625" style="279" customWidth="1"/>
    <col min="9" max="9" width="8.00390625" style="279" customWidth="1"/>
    <col min="10" max="10" width="9.28125" style="279" customWidth="1"/>
    <col min="11" max="11" width="8.57421875" style="279" customWidth="1"/>
    <col min="12" max="13" width="8.28125" style="279" customWidth="1"/>
    <col min="14" max="14" width="8.421875" style="279" customWidth="1"/>
    <col min="15" max="16" width="9.140625" style="279" customWidth="1"/>
    <col min="18" max="18" width="11.140625" style="0" bestFit="1" customWidth="1"/>
  </cols>
  <sheetData>
    <row r="1" spans="1:14" ht="58.5" customHeight="1">
      <c r="A1" s="322" t="s">
        <v>97</v>
      </c>
      <c r="B1" s="413" t="s">
        <v>311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26" ht="12" customHeight="1">
      <c r="A2" s="396" t="s">
        <v>241</v>
      </c>
      <c r="B2" s="407" t="s">
        <v>243</v>
      </c>
      <c r="C2" s="408"/>
      <c r="D2" s="408"/>
      <c r="E2" s="408"/>
      <c r="F2" s="408"/>
      <c r="G2" s="409"/>
      <c r="H2" s="421" t="s">
        <v>239</v>
      </c>
      <c r="I2" s="422"/>
      <c r="J2" s="422"/>
      <c r="K2" s="406"/>
      <c r="L2" s="415" t="s">
        <v>240</v>
      </c>
      <c r="M2" s="423"/>
      <c r="N2" s="415" t="s">
        <v>66</v>
      </c>
      <c r="O2" s="404" t="s">
        <v>347</v>
      </c>
      <c r="P2" s="404"/>
      <c r="T2" s="2"/>
      <c r="U2" s="2"/>
      <c r="V2" s="150"/>
      <c r="W2" s="150"/>
      <c r="X2" s="150"/>
      <c r="Y2" s="150"/>
      <c r="Z2" s="150"/>
    </row>
    <row r="3" spans="1:26" s="2" customFormat="1" ht="18.75" customHeight="1">
      <c r="A3" s="397"/>
      <c r="B3" s="410"/>
      <c r="C3" s="411"/>
      <c r="D3" s="411"/>
      <c r="E3" s="411"/>
      <c r="F3" s="411"/>
      <c r="G3" s="412"/>
      <c r="H3" s="405" t="s">
        <v>231</v>
      </c>
      <c r="I3" s="406"/>
      <c r="J3" s="405" t="s">
        <v>150</v>
      </c>
      <c r="K3" s="406"/>
      <c r="L3" s="424"/>
      <c r="M3" s="425"/>
      <c r="N3" s="416"/>
      <c r="O3" s="404"/>
      <c r="P3" s="404"/>
      <c r="V3" s="150"/>
      <c r="W3" s="150"/>
      <c r="X3" s="150"/>
      <c r="Y3" s="150"/>
      <c r="Z3" s="150"/>
    </row>
    <row r="4" spans="1:26" ht="69.75" customHeight="1">
      <c r="A4" s="397"/>
      <c r="B4" s="283" t="s">
        <v>67</v>
      </c>
      <c r="C4" s="283" t="s">
        <v>312</v>
      </c>
      <c r="D4" s="283" t="s">
        <v>152</v>
      </c>
      <c r="E4" s="283" t="s">
        <v>69</v>
      </c>
      <c r="F4" s="283" t="s">
        <v>70</v>
      </c>
      <c r="G4" s="283" t="s">
        <v>71</v>
      </c>
      <c r="H4" s="283" t="s">
        <v>73</v>
      </c>
      <c r="I4" s="283" t="s">
        <v>74</v>
      </c>
      <c r="J4" s="283" t="s">
        <v>73</v>
      </c>
      <c r="K4" s="283" t="s">
        <v>74</v>
      </c>
      <c r="L4" s="283" t="s">
        <v>72</v>
      </c>
      <c r="M4" s="283" t="s">
        <v>151</v>
      </c>
      <c r="N4" s="416"/>
      <c r="O4" s="309">
        <v>36</v>
      </c>
      <c r="P4" s="309">
        <v>72</v>
      </c>
      <c r="Q4" s="2" t="s">
        <v>97</v>
      </c>
      <c r="S4" s="2"/>
      <c r="T4" s="2"/>
      <c r="V4" s="150"/>
      <c r="W4" s="150"/>
      <c r="X4" s="150"/>
      <c r="Y4" s="150"/>
      <c r="Z4" s="150"/>
    </row>
    <row r="5" spans="1:26" s="2" customFormat="1" ht="13.5" customHeight="1">
      <c r="A5" s="316"/>
      <c r="B5" s="323">
        <v>1</v>
      </c>
      <c r="C5" s="284">
        <v>2</v>
      </c>
      <c r="D5" s="284">
        <v>3</v>
      </c>
      <c r="E5" s="284">
        <v>4</v>
      </c>
      <c r="F5" s="310">
        <v>5</v>
      </c>
      <c r="G5" s="311">
        <v>7</v>
      </c>
      <c r="H5" s="284">
        <v>8</v>
      </c>
      <c r="I5" s="284">
        <v>9</v>
      </c>
      <c r="J5" s="284">
        <v>10</v>
      </c>
      <c r="K5" s="284">
        <v>11</v>
      </c>
      <c r="L5" s="284">
        <v>12</v>
      </c>
      <c r="M5" s="284">
        <v>13</v>
      </c>
      <c r="N5" s="285">
        <v>14</v>
      </c>
      <c r="O5" s="312">
        <v>15</v>
      </c>
      <c r="P5" s="312">
        <v>16</v>
      </c>
      <c r="V5" s="150"/>
      <c r="W5" s="150"/>
      <c r="X5" s="150"/>
      <c r="Y5" s="150"/>
      <c r="Z5" s="150"/>
    </row>
    <row r="6" spans="1:26" ht="15.75">
      <c r="A6" s="401" t="s">
        <v>75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  <c r="O6" s="253"/>
      <c r="P6" s="253"/>
      <c r="Q6" s="2" t="s">
        <v>97</v>
      </c>
      <c r="R6" s="2"/>
      <c r="S6" s="2"/>
      <c r="T6" s="2"/>
      <c r="U6" s="2"/>
      <c r="V6" s="150"/>
      <c r="W6" s="150"/>
      <c r="X6" s="150"/>
      <c r="Y6" s="150"/>
      <c r="Z6" s="150"/>
    </row>
    <row r="7" spans="1:26" s="2" customFormat="1" ht="31.5">
      <c r="A7" s="65" t="s">
        <v>238</v>
      </c>
      <c r="B7" s="254">
        <v>8</v>
      </c>
      <c r="C7" s="254">
        <v>8</v>
      </c>
      <c r="D7" s="254">
        <v>29</v>
      </c>
      <c r="E7" s="254">
        <v>6</v>
      </c>
      <c r="F7" s="254">
        <v>142</v>
      </c>
      <c r="G7" s="255">
        <v>107</v>
      </c>
      <c r="H7" s="254">
        <v>0</v>
      </c>
      <c r="I7" s="254">
        <v>0</v>
      </c>
      <c r="J7" s="254">
        <v>0</v>
      </c>
      <c r="K7" s="254">
        <v>0</v>
      </c>
      <c r="L7" s="254">
        <v>0</v>
      </c>
      <c r="M7" s="254">
        <v>0</v>
      </c>
      <c r="N7" s="254">
        <v>0</v>
      </c>
      <c r="O7" s="276">
        <v>82</v>
      </c>
      <c r="P7" s="276">
        <v>60</v>
      </c>
      <c r="Q7" s="2" t="s">
        <v>97</v>
      </c>
      <c r="V7" s="150"/>
      <c r="W7" s="150"/>
      <c r="X7" s="150"/>
      <c r="Y7" s="150"/>
      <c r="Z7" s="150"/>
    </row>
    <row r="8" spans="1:26" s="2" customFormat="1" ht="15.75">
      <c r="A8" s="66" t="s">
        <v>327</v>
      </c>
      <c r="B8" s="254">
        <v>1</v>
      </c>
      <c r="C8" s="254">
        <v>1</v>
      </c>
      <c r="D8" s="254">
        <v>1</v>
      </c>
      <c r="E8" s="254">
        <v>2</v>
      </c>
      <c r="F8" s="254">
        <v>52</v>
      </c>
      <c r="G8" s="313">
        <v>0</v>
      </c>
      <c r="H8" s="313">
        <v>0</v>
      </c>
      <c r="I8" s="313">
        <v>0</v>
      </c>
      <c r="J8" s="313">
        <v>0</v>
      </c>
      <c r="K8" s="313">
        <v>0</v>
      </c>
      <c r="L8" s="255">
        <v>0</v>
      </c>
      <c r="M8" s="255">
        <v>0</v>
      </c>
      <c r="N8" s="255">
        <v>2</v>
      </c>
      <c r="O8" s="318">
        <v>29</v>
      </c>
      <c r="P8" s="318">
        <v>23</v>
      </c>
      <c r="V8" s="150"/>
      <c r="W8" s="150"/>
      <c r="X8" s="150"/>
      <c r="Y8" s="150"/>
      <c r="Z8" s="150"/>
    </row>
    <row r="9" spans="1:26" s="2" customFormat="1" ht="15.75">
      <c r="A9" s="66" t="s">
        <v>249</v>
      </c>
      <c r="B9" s="254">
        <v>1</v>
      </c>
      <c r="C9" s="254">
        <v>1</v>
      </c>
      <c r="D9" s="254">
        <v>1</v>
      </c>
      <c r="E9" s="254">
        <v>1</v>
      </c>
      <c r="F9" s="254">
        <v>23</v>
      </c>
      <c r="G9" s="313">
        <v>0</v>
      </c>
      <c r="H9" s="313">
        <v>0</v>
      </c>
      <c r="I9" s="313">
        <v>0</v>
      </c>
      <c r="J9" s="313">
        <v>0</v>
      </c>
      <c r="K9" s="313">
        <v>0</v>
      </c>
      <c r="L9" s="255">
        <v>3</v>
      </c>
      <c r="M9" s="255">
        <v>140</v>
      </c>
      <c r="N9" s="255">
        <v>0</v>
      </c>
      <c r="O9" s="318">
        <v>10</v>
      </c>
      <c r="P9" s="318">
        <v>13</v>
      </c>
      <c r="V9" s="150"/>
      <c r="W9" s="150"/>
      <c r="X9" s="150"/>
      <c r="Y9" s="150"/>
      <c r="Z9" s="150"/>
    </row>
    <row r="10" spans="1:26" s="2" customFormat="1" ht="15.75">
      <c r="A10" s="65" t="s">
        <v>214</v>
      </c>
      <c r="B10" s="255">
        <v>4</v>
      </c>
      <c r="C10" s="74">
        <v>4</v>
      </c>
      <c r="D10" s="74">
        <v>4</v>
      </c>
      <c r="E10" s="74">
        <v>3</v>
      </c>
      <c r="F10" s="74">
        <v>65</v>
      </c>
      <c r="G10" s="74">
        <v>16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1</v>
      </c>
      <c r="N10" s="74">
        <v>0</v>
      </c>
      <c r="O10" s="253">
        <v>65</v>
      </c>
      <c r="P10" s="255">
        <v>0</v>
      </c>
      <c r="V10" s="150"/>
      <c r="W10" s="150"/>
      <c r="X10" s="150"/>
      <c r="Y10" s="150"/>
      <c r="Z10" s="150"/>
    </row>
    <row r="11" spans="1:26" s="2" customFormat="1" ht="15.75">
      <c r="A11" s="66" t="s">
        <v>250</v>
      </c>
      <c r="B11" s="74">
        <v>3</v>
      </c>
      <c r="C11" s="74">
        <v>3</v>
      </c>
      <c r="D11" s="74">
        <v>1</v>
      </c>
      <c r="E11" s="74">
        <v>1</v>
      </c>
      <c r="F11" s="74">
        <v>32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253">
        <v>13</v>
      </c>
      <c r="P11" s="253">
        <v>19</v>
      </c>
      <c r="V11" s="150"/>
      <c r="W11" s="150"/>
      <c r="X11" s="150"/>
      <c r="Y11" s="150"/>
      <c r="Z11" s="150"/>
    </row>
    <row r="12" spans="1:26" s="2" customFormat="1" ht="15.75">
      <c r="A12" s="66" t="s">
        <v>251</v>
      </c>
      <c r="B12" s="74">
        <v>7</v>
      </c>
      <c r="C12" s="74">
        <v>7</v>
      </c>
      <c r="D12" s="74">
        <v>2</v>
      </c>
      <c r="E12" s="74">
        <v>3</v>
      </c>
      <c r="F12" s="74">
        <v>72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253">
        <v>53</v>
      </c>
      <c r="P12" s="253">
        <v>19</v>
      </c>
      <c r="V12" s="150"/>
      <c r="W12" s="150"/>
      <c r="X12" s="150"/>
      <c r="Y12" s="150"/>
      <c r="Z12" s="150"/>
    </row>
    <row r="13" spans="1:26" s="2" customFormat="1" ht="15.75">
      <c r="A13" s="66" t="s">
        <v>273</v>
      </c>
      <c r="B13" s="253">
        <v>3</v>
      </c>
      <c r="C13" s="253">
        <v>3</v>
      </c>
      <c r="D13" s="253">
        <v>1</v>
      </c>
      <c r="E13" s="253">
        <v>1</v>
      </c>
      <c r="F13" s="286">
        <v>28</v>
      </c>
      <c r="G13" s="286">
        <v>0</v>
      </c>
      <c r="H13" s="286">
        <v>0</v>
      </c>
      <c r="I13" s="286">
        <v>0</v>
      </c>
      <c r="J13" s="286">
        <v>0</v>
      </c>
      <c r="K13" s="286">
        <v>0</v>
      </c>
      <c r="L13" s="286">
        <v>0</v>
      </c>
      <c r="M13" s="286">
        <v>0</v>
      </c>
      <c r="N13" s="253">
        <v>0</v>
      </c>
      <c r="O13" s="253">
        <v>21</v>
      </c>
      <c r="P13" s="253">
        <v>7</v>
      </c>
      <c r="V13" s="150"/>
      <c r="W13" s="150"/>
      <c r="X13" s="150"/>
      <c r="Y13" s="150"/>
      <c r="Z13" s="150"/>
    </row>
    <row r="14" spans="1:26" s="2" customFormat="1" ht="15.75">
      <c r="A14" s="251" t="s">
        <v>1</v>
      </c>
      <c r="B14" s="256">
        <f aca="true" t="shared" si="0" ref="B14:P14">SUM(B7:B13)</f>
        <v>27</v>
      </c>
      <c r="C14" s="256">
        <f t="shared" si="0"/>
        <v>27</v>
      </c>
      <c r="D14" s="256">
        <f t="shared" si="0"/>
        <v>39</v>
      </c>
      <c r="E14" s="256">
        <f>SUM(E7:E13)</f>
        <v>17</v>
      </c>
      <c r="F14" s="256">
        <f t="shared" si="0"/>
        <v>414</v>
      </c>
      <c r="G14" s="256">
        <f t="shared" si="0"/>
        <v>123</v>
      </c>
      <c r="H14" s="256">
        <f t="shared" si="0"/>
        <v>0</v>
      </c>
      <c r="I14" s="256">
        <f t="shared" si="0"/>
        <v>0</v>
      </c>
      <c r="J14" s="256">
        <f t="shared" si="0"/>
        <v>0</v>
      </c>
      <c r="K14" s="256">
        <f t="shared" si="0"/>
        <v>0</v>
      </c>
      <c r="L14" s="256">
        <f t="shared" si="0"/>
        <v>3</v>
      </c>
      <c r="M14" s="256">
        <f t="shared" si="0"/>
        <v>141</v>
      </c>
      <c r="N14" s="256">
        <f t="shared" si="0"/>
        <v>2</v>
      </c>
      <c r="O14" s="256">
        <f t="shared" si="0"/>
        <v>273</v>
      </c>
      <c r="P14" s="256">
        <f t="shared" si="0"/>
        <v>141</v>
      </c>
      <c r="V14" s="150"/>
      <c r="W14" s="150"/>
      <c r="X14" s="150"/>
      <c r="Y14" s="150"/>
      <c r="Z14" s="150"/>
    </row>
    <row r="15" spans="1:26" s="2" customFormat="1" ht="15.75">
      <c r="A15" s="321" t="s">
        <v>242</v>
      </c>
      <c r="B15" s="254"/>
      <c r="C15" s="254"/>
      <c r="D15" s="254"/>
      <c r="E15" s="254"/>
      <c r="F15" s="254"/>
      <c r="G15" s="255"/>
      <c r="H15" s="254"/>
      <c r="I15" s="254"/>
      <c r="J15" s="254"/>
      <c r="K15" s="254"/>
      <c r="L15" s="254"/>
      <c r="M15" s="254"/>
      <c r="N15" s="74"/>
      <c r="O15" s="253"/>
      <c r="P15" s="253"/>
      <c r="V15" s="150"/>
      <c r="W15" s="150"/>
      <c r="X15" s="150"/>
      <c r="Y15" s="150"/>
      <c r="Z15" s="150"/>
    </row>
    <row r="16" spans="1:26" s="2" customFormat="1" ht="15.75">
      <c r="A16" s="65" t="s">
        <v>275</v>
      </c>
      <c r="B16" s="254"/>
      <c r="C16" s="254"/>
      <c r="D16" s="254"/>
      <c r="E16" s="254"/>
      <c r="F16" s="254"/>
      <c r="G16" s="255"/>
      <c r="H16" s="254">
        <v>6</v>
      </c>
      <c r="I16" s="254">
        <v>144</v>
      </c>
      <c r="J16" s="254"/>
      <c r="K16" s="254"/>
      <c r="L16" s="254"/>
      <c r="M16" s="254"/>
      <c r="N16" s="74"/>
      <c r="O16" s="253"/>
      <c r="P16" s="253"/>
      <c r="V16" s="150"/>
      <c r="W16" s="150"/>
      <c r="X16" s="150"/>
      <c r="Y16" s="150"/>
      <c r="Z16" s="150"/>
    </row>
    <row r="17" spans="1:26" s="2" customFormat="1" ht="15.75">
      <c r="A17" s="65" t="s">
        <v>253</v>
      </c>
      <c r="B17" s="254"/>
      <c r="C17" s="254"/>
      <c r="D17" s="254"/>
      <c r="E17" s="254"/>
      <c r="F17" s="254"/>
      <c r="G17" s="255"/>
      <c r="H17" s="254">
        <v>12</v>
      </c>
      <c r="I17" s="254">
        <v>435</v>
      </c>
      <c r="J17" s="254"/>
      <c r="K17" s="254"/>
      <c r="L17" s="254"/>
      <c r="M17" s="254"/>
      <c r="N17" s="74"/>
      <c r="O17" s="253"/>
      <c r="P17" s="253"/>
      <c r="V17" s="150"/>
      <c r="W17" s="150"/>
      <c r="X17" s="150"/>
      <c r="Y17" s="150"/>
      <c r="Z17" s="150"/>
    </row>
    <row r="18" spans="1:26" ht="15.75">
      <c r="A18" s="321" t="s">
        <v>242</v>
      </c>
      <c r="B18" s="254"/>
      <c r="C18" s="254"/>
      <c r="D18" s="254"/>
      <c r="E18" s="254"/>
      <c r="F18" s="254"/>
      <c r="G18" s="255"/>
      <c r="H18" s="254"/>
      <c r="I18" s="254"/>
      <c r="J18" s="254"/>
      <c r="K18" s="254"/>
      <c r="L18" s="254"/>
      <c r="M18" s="254"/>
      <c r="N18" s="74"/>
      <c r="O18" s="253"/>
      <c r="P18" s="253"/>
      <c r="R18" s="2"/>
      <c r="S18" s="2"/>
      <c r="V18" s="150"/>
      <c r="W18" s="150"/>
      <c r="X18" s="150"/>
      <c r="Y18" s="150"/>
      <c r="Z18" s="150"/>
    </row>
    <row r="19" spans="1:26" s="2" customFormat="1" ht="15.75">
      <c r="A19" s="65" t="s">
        <v>276</v>
      </c>
      <c r="B19" s="254"/>
      <c r="C19" s="254"/>
      <c r="D19" s="254"/>
      <c r="E19" s="254"/>
      <c r="F19" s="254"/>
      <c r="G19" s="255"/>
      <c r="H19" s="255">
        <v>2</v>
      </c>
      <c r="I19" s="255">
        <v>29</v>
      </c>
      <c r="J19" s="254"/>
      <c r="K19" s="254"/>
      <c r="L19" s="254"/>
      <c r="M19" s="254"/>
      <c r="N19" s="74"/>
      <c r="O19" s="253"/>
      <c r="P19" s="253"/>
      <c r="V19" s="150"/>
      <c r="W19" s="150"/>
      <c r="X19" s="150"/>
      <c r="Y19" s="150"/>
      <c r="Z19" s="150"/>
    </row>
    <row r="20" spans="1:26" ht="15.75">
      <c r="A20" s="65" t="s">
        <v>141</v>
      </c>
      <c r="B20" s="254"/>
      <c r="C20" s="254"/>
      <c r="D20" s="254"/>
      <c r="E20" s="254"/>
      <c r="F20" s="254"/>
      <c r="G20" s="255"/>
      <c r="H20" s="255">
        <v>2</v>
      </c>
      <c r="I20" s="255">
        <v>45</v>
      </c>
      <c r="J20" s="254"/>
      <c r="K20" s="254"/>
      <c r="L20" s="254"/>
      <c r="M20" s="254"/>
      <c r="N20" s="74"/>
      <c r="O20" s="253"/>
      <c r="P20" s="253"/>
      <c r="Q20" s="2"/>
      <c r="R20" s="2"/>
      <c r="S20" s="2"/>
      <c r="T20" s="2"/>
      <c r="V20" s="150"/>
      <c r="W20" s="150"/>
      <c r="X20" s="150"/>
      <c r="Y20" s="150"/>
      <c r="Z20" s="150"/>
    </row>
    <row r="21" spans="1:26" s="2" customFormat="1" ht="15.75">
      <c r="A21" s="321" t="s">
        <v>242</v>
      </c>
      <c r="B21" s="254"/>
      <c r="C21" s="254"/>
      <c r="D21" s="254"/>
      <c r="E21" s="254"/>
      <c r="F21" s="254"/>
      <c r="G21" s="255"/>
      <c r="H21" s="254"/>
      <c r="I21" s="254"/>
      <c r="J21" s="255"/>
      <c r="K21" s="255"/>
      <c r="L21" s="255"/>
      <c r="M21" s="255"/>
      <c r="N21" s="255"/>
      <c r="O21" s="253"/>
      <c r="P21" s="253"/>
      <c r="V21" s="150"/>
      <c r="W21" s="150"/>
      <c r="X21" s="150"/>
      <c r="Y21" s="150"/>
      <c r="Z21" s="150"/>
    </row>
    <row r="22" spans="1:26" s="2" customFormat="1" ht="15.75">
      <c r="A22" s="66" t="s">
        <v>277</v>
      </c>
      <c r="B22" s="254"/>
      <c r="C22" s="254"/>
      <c r="D22" s="254"/>
      <c r="E22" s="254"/>
      <c r="F22" s="254"/>
      <c r="G22" s="255"/>
      <c r="H22" s="255">
        <v>2</v>
      </c>
      <c r="I22" s="255">
        <v>47</v>
      </c>
      <c r="J22" s="255"/>
      <c r="K22" s="255"/>
      <c r="L22" s="255"/>
      <c r="M22" s="255"/>
      <c r="N22" s="255"/>
      <c r="O22" s="253"/>
      <c r="P22" s="253"/>
      <c r="V22" s="150"/>
      <c r="W22" s="150"/>
      <c r="X22" s="150"/>
      <c r="Y22" s="150"/>
      <c r="Z22" s="150"/>
    </row>
    <row r="23" spans="1:26" s="2" customFormat="1" ht="15.75">
      <c r="A23" s="66" t="s">
        <v>278</v>
      </c>
      <c r="B23" s="254"/>
      <c r="C23" s="254"/>
      <c r="D23" s="254"/>
      <c r="E23" s="254"/>
      <c r="F23" s="254"/>
      <c r="G23" s="255"/>
      <c r="H23" s="255">
        <v>8</v>
      </c>
      <c r="I23" s="255">
        <v>208</v>
      </c>
      <c r="J23" s="255"/>
      <c r="K23" s="255"/>
      <c r="L23" s="255"/>
      <c r="M23" s="255"/>
      <c r="N23" s="255"/>
      <c r="O23" s="253"/>
      <c r="P23" s="253"/>
      <c r="V23" s="150"/>
      <c r="W23" s="150"/>
      <c r="X23" s="150"/>
      <c r="Y23" s="150"/>
      <c r="Z23" s="150"/>
    </row>
    <row r="24" spans="1:26" s="2" customFormat="1" ht="15.75">
      <c r="A24" s="321" t="s">
        <v>242</v>
      </c>
      <c r="B24" s="254"/>
      <c r="C24" s="254"/>
      <c r="D24" s="254"/>
      <c r="E24" s="254"/>
      <c r="F24" s="254"/>
      <c r="G24" s="255"/>
      <c r="H24" s="255"/>
      <c r="I24" s="255"/>
      <c r="J24" s="255"/>
      <c r="K24" s="255"/>
      <c r="L24" s="255"/>
      <c r="M24" s="255"/>
      <c r="N24" s="255"/>
      <c r="O24" s="253"/>
      <c r="P24" s="253"/>
      <c r="V24" s="150"/>
      <c r="W24" s="150"/>
      <c r="X24" s="150"/>
      <c r="Y24" s="150"/>
      <c r="Z24" s="150"/>
    </row>
    <row r="25" spans="1:26" s="2" customFormat="1" ht="15.75">
      <c r="A25" s="66" t="s">
        <v>279</v>
      </c>
      <c r="B25" s="254"/>
      <c r="C25" s="254"/>
      <c r="D25" s="254"/>
      <c r="E25" s="254"/>
      <c r="F25" s="254"/>
      <c r="G25" s="255"/>
      <c r="H25" s="255">
        <v>1</v>
      </c>
      <c r="I25" s="255">
        <v>10</v>
      </c>
      <c r="J25" s="255"/>
      <c r="K25" s="255"/>
      <c r="L25" s="255"/>
      <c r="M25" s="255"/>
      <c r="N25" s="255"/>
      <c r="O25" s="253"/>
      <c r="P25" s="253"/>
      <c r="V25" s="150"/>
      <c r="W25" s="150"/>
      <c r="X25" s="150"/>
      <c r="Y25" s="150"/>
      <c r="Z25" s="150"/>
    </row>
    <row r="26" spans="1:26" s="2" customFormat="1" ht="15.75">
      <c r="A26" s="66" t="s">
        <v>280</v>
      </c>
      <c r="B26" s="254"/>
      <c r="C26" s="254"/>
      <c r="D26" s="254"/>
      <c r="E26" s="254"/>
      <c r="F26" s="254"/>
      <c r="G26" s="255"/>
      <c r="H26" s="255">
        <v>3</v>
      </c>
      <c r="I26" s="255">
        <v>65</v>
      </c>
      <c r="J26" s="255"/>
      <c r="K26" s="255"/>
      <c r="L26" s="255"/>
      <c r="M26" s="255"/>
      <c r="N26" s="255"/>
      <c r="O26" s="253"/>
      <c r="P26" s="253"/>
      <c r="V26" s="150"/>
      <c r="W26" s="150"/>
      <c r="X26" s="150"/>
      <c r="Y26" s="150"/>
      <c r="Z26" s="150"/>
    </row>
    <row r="27" spans="1:26" s="2" customFormat="1" ht="15.75">
      <c r="A27" s="321" t="s">
        <v>242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3"/>
      <c r="P27" s="253"/>
      <c r="V27" s="150"/>
      <c r="W27" s="150"/>
      <c r="X27" s="150"/>
      <c r="Y27" s="150"/>
      <c r="Z27" s="150"/>
    </row>
    <row r="28" spans="1:26" s="2" customFormat="1" ht="15.75">
      <c r="A28" s="65" t="s">
        <v>281</v>
      </c>
      <c r="B28" s="255"/>
      <c r="C28" s="255"/>
      <c r="D28" s="255"/>
      <c r="E28" s="255"/>
      <c r="F28" s="255"/>
      <c r="G28" s="255"/>
      <c r="H28" s="255">
        <v>3</v>
      </c>
      <c r="I28" s="255">
        <v>50</v>
      </c>
      <c r="J28" s="255"/>
      <c r="K28" s="255"/>
      <c r="L28" s="255"/>
      <c r="M28" s="255"/>
      <c r="N28" s="255"/>
      <c r="O28" s="253"/>
      <c r="P28" s="253"/>
      <c r="V28" s="150"/>
      <c r="W28" s="150"/>
      <c r="X28" s="150"/>
      <c r="Y28" s="150"/>
      <c r="Z28" s="150"/>
    </row>
    <row r="29" spans="1:26" s="2" customFormat="1" ht="15.75">
      <c r="A29" s="65" t="s">
        <v>145</v>
      </c>
      <c r="B29" s="255"/>
      <c r="C29" s="255"/>
      <c r="D29" s="255"/>
      <c r="E29" s="255"/>
      <c r="F29" s="255"/>
      <c r="G29" s="255"/>
      <c r="H29" s="255">
        <v>6</v>
      </c>
      <c r="I29" s="255">
        <v>174</v>
      </c>
      <c r="J29" s="255"/>
      <c r="K29" s="255"/>
      <c r="L29" s="255"/>
      <c r="M29" s="255"/>
      <c r="N29" s="255"/>
      <c r="O29" s="253"/>
      <c r="P29" s="253"/>
      <c r="V29" s="150"/>
      <c r="W29" s="150"/>
      <c r="X29" s="150"/>
      <c r="Y29" s="150"/>
      <c r="Z29" s="150"/>
    </row>
    <row r="30" spans="1:26" s="2" customFormat="1" ht="15.75">
      <c r="A30" s="65" t="s">
        <v>282</v>
      </c>
      <c r="B30" s="255"/>
      <c r="C30" s="255"/>
      <c r="D30" s="255"/>
      <c r="E30" s="255"/>
      <c r="F30" s="255"/>
      <c r="G30" s="255"/>
      <c r="H30" s="255">
        <v>2</v>
      </c>
      <c r="I30" s="255">
        <v>24</v>
      </c>
      <c r="J30" s="255"/>
      <c r="K30" s="255"/>
      <c r="L30" s="255"/>
      <c r="M30" s="255"/>
      <c r="N30" s="255"/>
      <c r="O30" s="253"/>
      <c r="P30" s="253"/>
      <c r="V30" s="150"/>
      <c r="W30" s="150"/>
      <c r="X30" s="150"/>
      <c r="Y30" s="150"/>
      <c r="Z30" s="150"/>
    </row>
    <row r="31" spans="1:26" s="2" customFormat="1" ht="15.75">
      <c r="A31" s="65" t="s">
        <v>143</v>
      </c>
      <c r="B31" s="255"/>
      <c r="C31" s="255"/>
      <c r="D31" s="255"/>
      <c r="E31" s="255"/>
      <c r="F31" s="255"/>
      <c r="G31" s="255"/>
      <c r="H31" s="255">
        <v>1</v>
      </c>
      <c r="I31" s="255">
        <v>8</v>
      </c>
      <c r="J31" s="255"/>
      <c r="K31" s="255"/>
      <c r="L31" s="255"/>
      <c r="M31" s="255"/>
      <c r="N31" s="255"/>
      <c r="O31" s="253"/>
      <c r="P31" s="253"/>
      <c r="V31" s="150"/>
      <c r="W31" s="150"/>
      <c r="X31" s="150"/>
      <c r="Y31" s="150"/>
      <c r="Z31" s="150"/>
    </row>
    <row r="32" spans="1:26" s="2" customFormat="1" ht="15.75">
      <c r="A32" s="321" t="s">
        <v>242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253"/>
      <c r="P32" s="253"/>
      <c r="V32" s="150"/>
      <c r="W32" s="150"/>
      <c r="X32" s="150"/>
      <c r="Y32" s="150"/>
      <c r="Z32" s="150"/>
    </row>
    <row r="33" spans="1:26" ht="31.5" customHeight="1">
      <c r="A33" s="205" t="s">
        <v>283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253"/>
      <c r="P33" s="253"/>
      <c r="Q33" s="2"/>
      <c r="R33" s="2"/>
      <c r="S33" s="2"/>
      <c r="T33" s="2"/>
      <c r="V33" s="150"/>
      <c r="W33" s="150"/>
      <c r="X33" s="150"/>
      <c r="Y33" s="150"/>
      <c r="Z33" s="150"/>
    </row>
    <row r="34" spans="1:26" s="2" customFormat="1" ht="30.75" customHeight="1">
      <c r="A34" s="65" t="s">
        <v>328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>
        <v>1</v>
      </c>
      <c r="M34" s="287">
        <v>38</v>
      </c>
      <c r="N34" s="74"/>
      <c r="O34" s="253"/>
      <c r="P34" s="253"/>
      <c r="V34" s="150"/>
      <c r="W34" s="150"/>
      <c r="X34" s="150"/>
      <c r="Y34" s="150"/>
      <c r="Z34" s="150"/>
    </row>
    <row r="35" spans="1:26" ht="15.75">
      <c r="A35" s="251" t="s">
        <v>61</v>
      </c>
      <c r="B35" s="282">
        <f>SUM(B14:B33)</f>
        <v>27</v>
      </c>
      <c r="C35" s="282">
        <f aca="true" t="shared" si="1" ref="C35:P35">SUM(C14:C33)</f>
        <v>27</v>
      </c>
      <c r="D35" s="282">
        <f t="shared" si="1"/>
        <v>39</v>
      </c>
      <c r="E35" s="282">
        <f>SUM(E14:E33)</f>
        <v>17</v>
      </c>
      <c r="F35" s="282">
        <f t="shared" si="1"/>
        <v>414</v>
      </c>
      <c r="G35" s="282">
        <f t="shared" si="1"/>
        <v>123</v>
      </c>
      <c r="H35" s="282">
        <f>SUM(H14:H33)</f>
        <v>48</v>
      </c>
      <c r="I35" s="282">
        <f t="shared" si="1"/>
        <v>1239</v>
      </c>
      <c r="J35" s="282">
        <f t="shared" si="1"/>
        <v>0</v>
      </c>
      <c r="K35" s="282">
        <f t="shared" si="1"/>
        <v>0</v>
      </c>
      <c r="L35" s="282">
        <f>SUM(L14:L34)</f>
        <v>4</v>
      </c>
      <c r="M35" s="282">
        <f>SUM(M14:M34)</f>
        <v>179</v>
      </c>
      <c r="N35" s="282">
        <f t="shared" si="1"/>
        <v>2</v>
      </c>
      <c r="O35" s="282">
        <f t="shared" si="1"/>
        <v>273</v>
      </c>
      <c r="P35" s="282">
        <f t="shared" si="1"/>
        <v>141</v>
      </c>
      <c r="R35" s="2"/>
      <c r="S35" s="2"/>
      <c r="T35" s="2"/>
      <c r="V35" s="150"/>
      <c r="W35" s="150"/>
      <c r="X35" s="150"/>
      <c r="Y35" s="150"/>
      <c r="Z35" s="150"/>
    </row>
    <row r="36" spans="1:26" s="2" customFormat="1" ht="15.75">
      <c r="A36" s="398" t="s">
        <v>78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400"/>
      <c r="V36" s="150"/>
      <c r="W36" s="150"/>
      <c r="X36" s="150"/>
      <c r="Y36" s="150"/>
      <c r="Z36" s="150"/>
    </row>
    <row r="37" spans="1:26" s="2" customFormat="1" ht="15.75">
      <c r="A37" s="68" t="s">
        <v>102</v>
      </c>
      <c r="B37" s="210">
        <v>3</v>
      </c>
      <c r="C37" s="210">
        <v>3</v>
      </c>
      <c r="D37" s="210">
        <v>5</v>
      </c>
      <c r="E37" s="210">
        <v>2</v>
      </c>
      <c r="F37" s="210">
        <v>55</v>
      </c>
      <c r="G37" s="210"/>
      <c r="H37" s="210"/>
      <c r="I37" s="210"/>
      <c r="J37" s="210"/>
      <c r="K37" s="210"/>
      <c r="L37" s="210"/>
      <c r="M37" s="210">
        <v>1</v>
      </c>
      <c r="N37" s="210"/>
      <c r="O37" s="286">
        <v>55</v>
      </c>
      <c r="P37" s="253"/>
      <c r="V37" s="150"/>
      <c r="W37" s="150"/>
      <c r="X37" s="150"/>
      <c r="Y37" s="150"/>
      <c r="Z37" s="150"/>
    </row>
    <row r="38" spans="1:26" s="2" customFormat="1" ht="15.75">
      <c r="A38" s="66" t="s">
        <v>255</v>
      </c>
      <c r="B38" s="74">
        <v>1</v>
      </c>
      <c r="C38" s="74">
        <v>1</v>
      </c>
      <c r="D38" s="74">
        <v>2</v>
      </c>
      <c r="E38" s="74">
        <v>2</v>
      </c>
      <c r="F38" s="74">
        <v>52</v>
      </c>
      <c r="G38" s="74"/>
      <c r="H38" s="74"/>
      <c r="I38" s="74"/>
      <c r="J38" s="74"/>
      <c r="K38" s="74"/>
      <c r="L38" s="210"/>
      <c r="M38" s="210">
        <v>3</v>
      </c>
      <c r="N38" s="210"/>
      <c r="O38" s="286">
        <v>52</v>
      </c>
      <c r="P38" s="253"/>
      <c r="V38" s="150"/>
      <c r="W38" s="150"/>
      <c r="X38" s="150"/>
      <c r="Y38" s="150"/>
      <c r="Z38" s="150"/>
    </row>
    <row r="39" spans="1:26" s="2" customFormat="1" ht="15.75">
      <c r="A39" s="66" t="s">
        <v>254</v>
      </c>
      <c r="B39" s="74">
        <v>2</v>
      </c>
      <c r="C39" s="74">
        <v>2</v>
      </c>
      <c r="D39" s="74">
        <v>2</v>
      </c>
      <c r="E39" s="74">
        <v>1</v>
      </c>
      <c r="F39" s="74">
        <v>13</v>
      </c>
      <c r="G39" s="74"/>
      <c r="H39" s="74"/>
      <c r="I39" s="74"/>
      <c r="J39" s="74"/>
      <c r="K39" s="74"/>
      <c r="L39" s="210"/>
      <c r="M39" s="210"/>
      <c r="N39" s="210"/>
      <c r="O39" s="286">
        <v>13</v>
      </c>
      <c r="P39" s="253"/>
      <c r="V39" s="150"/>
      <c r="W39" s="150"/>
      <c r="X39" s="150"/>
      <c r="Y39" s="150"/>
      <c r="Z39" s="150"/>
    </row>
    <row r="40" spans="1:26" s="2" customFormat="1" ht="15.75">
      <c r="A40" s="66" t="s">
        <v>79</v>
      </c>
      <c r="B40" s="74">
        <v>2</v>
      </c>
      <c r="C40" s="74">
        <v>2</v>
      </c>
      <c r="D40" s="74">
        <v>3</v>
      </c>
      <c r="E40" s="74">
        <v>1</v>
      </c>
      <c r="F40" s="74">
        <v>33</v>
      </c>
      <c r="G40" s="74"/>
      <c r="H40" s="74"/>
      <c r="I40" s="74"/>
      <c r="J40" s="74"/>
      <c r="K40" s="74"/>
      <c r="L40" s="74"/>
      <c r="M40" s="74"/>
      <c r="N40" s="74"/>
      <c r="O40" s="286">
        <v>33</v>
      </c>
      <c r="P40" s="253"/>
      <c r="V40" s="150"/>
      <c r="W40" s="150"/>
      <c r="X40" s="150"/>
      <c r="Y40" s="150"/>
      <c r="Z40" s="150"/>
    </row>
    <row r="41" spans="1:26" s="2" customFormat="1" ht="16.5" customHeight="1">
      <c r="A41" s="66" t="s">
        <v>100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53"/>
      <c r="P41" s="253"/>
      <c r="V41" s="150"/>
      <c r="W41" s="150"/>
      <c r="X41" s="150"/>
      <c r="Y41" s="150"/>
      <c r="Z41" s="150"/>
    </row>
    <row r="42" spans="1:26" s="2" customFormat="1" ht="18" customHeight="1">
      <c r="A42" s="66" t="s">
        <v>101</v>
      </c>
      <c r="B42" s="288">
        <v>6</v>
      </c>
      <c r="C42" s="288">
        <v>6</v>
      </c>
      <c r="D42" s="288">
        <v>6</v>
      </c>
      <c r="E42" s="288">
        <v>1</v>
      </c>
      <c r="F42" s="288">
        <v>31</v>
      </c>
      <c r="G42" s="288"/>
      <c r="H42" s="288"/>
      <c r="I42" s="288"/>
      <c r="J42" s="288"/>
      <c r="K42" s="288"/>
      <c r="L42" s="288"/>
      <c r="M42" s="288"/>
      <c r="N42" s="288"/>
      <c r="O42" s="289">
        <v>5</v>
      </c>
      <c r="P42" s="289">
        <v>26</v>
      </c>
      <c r="V42" s="150"/>
      <c r="W42" s="150"/>
      <c r="X42" s="150"/>
      <c r="Y42" s="150"/>
      <c r="Z42" s="150"/>
    </row>
    <row r="43" spans="1:20" ht="15.75">
      <c r="A43" s="297" t="s">
        <v>318</v>
      </c>
      <c r="B43" s="74">
        <v>5</v>
      </c>
      <c r="C43" s="74">
        <v>5</v>
      </c>
      <c r="D43" s="74">
        <v>9</v>
      </c>
      <c r="E43" s="74">
        <v>3</v>
      </c>
      <c r="F43" s="74">
        <v>92</v>
      </c>
      <c r="G43" s="74"/>
      <c r="H43" s="74"/>
      <c r="I43" s="74"/>
      <c r="J43" s="74"/>
      <c r="K43" s="74"/>
      <c r="L43" s="74"/>
      <c r="M43" s="74">
        <v>1</v>
      </c>
      <c r="N43" s="74"/>
      <c r="O43" s="253">
        <v>82</v>
      </c>
      <c r="P43" s="253">
        <v>10</v>
      </c>
      <c r="R43" s="2"/>
      <c r="S43" s="2"/>
      <c r="T43" s="2"/>
    </row>
    <row r="44" spans="1:18" ht="15.75">
      <c r="A44" s="297" t="s">
        <v>80</v>
      </c>
      <c r="B44" s="74">
        <v>3</v>
      </c>
      <c r="C44" s="74">
        <v>2</v>
      </c>
      <c r="D44" s="74">
        <v>2</v>
      </c>
      <c r="E44" s="74">
        <v>1</v>
      </c>
      <c r="F44" s="74">
        <v>10</v>
      </c>
      <c r="G44" s="74"/>
      <c r="H44" s="74"/>
      <c r="I44" s="74"/>
      <c r="J44" s="74"/>
      <c r="K44" s="74"/>
      <c r="L44" s="74">
        <v>1</v>
      </c>
      <c r="M44" s="74">
        <v>17</v>
      </c>
      <c r="N44" s="74"/>
      <c r="O44" s="253">
        <v>10</v>
      </c>
      <c r="P44" s="253"/>
      <c r="R44" s="2"/>
    </row>
    <row r="45" spans="1:16" s="2" customFormat="1" ht="15.75">
      <c r="A45" s="66" t="s">
        <v>154</v>
      </c>
      <c r="B45" s="74">
        <v>2</v>
      </c>
      <c r="C45" s="74">
        <v>2</v>
      </c>
      <c r="D45" s="74">
        <v>3</v>
      </c>
      <c r="E45" s="74">
        <v>1</v>
      </c>
      <c r="F45" s="74">
        <v>33</v>
      </c>
      <c r="G45" s="74"/>
      <c r="H45" s="74"/>
      <c r="I45" s="74"/>
      <c r="J45" s="74"/>
      <c r="K45" s="74"/>
      <c r="L45" s="74"/>
      <c r="M45" s="74"/>
      <c r="N45" s="74"/>
      <c r="O45" s="286">
        <v>33</v>
      </c>
      <c r="P45" s="253"/>
    </row>
    <row r="46" spans="1:19" ht="15.75">
      <c r="A46" s="66" t="s">
        <v>82</v>
      </c>
      <c r="B46" s="74">
        <v>3</v>
      </c>
      <c r="C46" s="74">
        <v>3</v>
      </c>
      <c r="D46" s="74">
        <v>3</v>
      </c>
      <c r="E46" s="74">
        <v>1</v>
      </c>
      <c r="F46" s="74">
        <v>29</v>
      </c>
      <c r="G46" s="74"/>
      <c r="H46" s="74"/>
      <c r="I46" s="74"/>
      <c r="J46" s="74"/>
      <c r="K46" s="74"/>
      <c r="L46" s="74"/>
      <c r="M46" s="74"/>
      <c r="N46" s="74"/>
      <c r="O46" s="286">
        <v>29</v>
      </c>
      <c r="P46" s="253"/>
      <c r="R46" s="2"/>
      <c r="S46" s="2"/>
    </row>
    <row r="47" spans="1:19" ht="15.75">
      <c r="A47" s="297" t="s">
        <v>319</v>
      </c>
      <c r="B47" s="74">
        <v>3</v>
      </c>
      <c r="C47" s="74">
        <v>3</v>
      </c>
      <c r="D47" s="74">
        <v>5</v>
      </c>
      <c r="E47" s="74">
        <v>2</v>
      </c>
      <c r="F47" s="74">
        <v>44</v>
      </c>
      <c r="G47" s="74"/>
      <c r="H47" s="74"/>
      <c r="I47" s="74"/>
      <c r="J47" s="74"/>
      <c r="K47" s="74"/>
      <c r="L47" s="74"/>
      <c r="M47" s="74"/>
      <c r="N47" s="74"/>
      <c r="O47" s="253">
        <v>44</v>
      </c>
      <c r="P47" s="253"/>
      <c r="R47" s="2"/>
      <c r="S47" s="2"/>
    </row>
    <row r="48" spans="1:19" ht="15.75">
      <c r="A48" s="66" t="s">
        <v>139</v>
      </c>
      <c r="B48" s="74">
        <v>29</v>
      </c>
      <c r="C48" s="74">
        <v>27</v>
      </c>
      <c r="D48" s="74">
        <v>50</v>
      </c>
      <c r="E48" s="74">
        <v>28</v>
      </c>
      <c r="F48" s="74">
        <v>721</v>
      </c>
      <c r="G48" s="74"/>
      <c r="H48" s="314"/>
      <c r="I48" s="74"/>
      <c r="J48" s="74"/>
      <c r="K48" s="290"/>
      <c r="L48" s="290"/>
      <c r="M48" s="290">
        <v>5</v>
      </c>
      <c r="N48" s="74"/>
      <c r="O48" s="253">
        <v>458</v>
      </c>
      <c r="P48" s="253">
        <v>263</v>
      </c>
      <c r="Q48" s="261"/>
      <c r="R48" s="262"/>
      <c r="S48" s="2"/>
    </row>
    <row r="49" spans="1:19" ht="15.75">
      <c r="A49" s="196" t="s">
        <v>165</v>
      </c>
      <c r="B49" s="74">
        <v>22</v>
      </c>
      <c r="C49" s="74">
        <v>20</v>
      </c>
      <c r="D49" s="74">
        <v>43</v>
      </c>
      <c r="E49" s="74">
        <v>14</v>
      </c>
      <c r="F49" s="74">
        <v>366</v>
      </c>
      <c r="G49" s="287"/>
      <c r="H49" s="314"/>
      <c r="I49" s="74"/>
      <c r="J49" s="74"/>
      <c r="K49" s="74"/>
      <c r="L49" s="74">
        <v>2</v>
      </c>
      <c r="M49" s="74">
        <v>44</v>
      </c>
      <c r="N49" s="74">
        <v>1</v>
      </c>
      <c r="O49" s="253">
        <v>98</v>
      </c>
      <c r="P49" s="253">
        <v>268</v>
      </c>
      <c r="Q49" s="2"/>
      <c r="R49" s="2"/>
      <c r="S49" s="2"/>
    </row>
    <row r="50" spans="1:19" ht="15.75" customHeight="1">
      <c r="A50" s="196" t="s">
        <v>320</v>
      </c>
      <c r="B50" s="74">
        <v>5</v>
      </c>
      <c r="C50" s="74">
        <v>5</v>
      </c>
      <c r="D50" s="74">
        <v>6</v>
      </c>
      <c r="E50" s="74">
        <v>2</v>
      </c>
      <c r="F50" s="74">
        <v>50</v>
      </c>
      <c r="G50" s="287"/>
      <c r="H50" s="314"/>
      <c r="I50" s="74"/>
      <c r="J50" s="74"/>
      <c r="K50" s="74"/>
      <c r="L50" s="74"/>
      <c r="M50" s="74">
        <v>6</v>
      </c>
      <c r="N50" s="74"/>
      <c r="O50" s="253">
        <v>25</v>
      </c>
      <c r="P50" s="253">
        <v>25</v>
      </c>
      <c r="Q50" s="2"/>
      <c r="R50" s="2"/>
      <c r="S50" s="2"/>
    </row>
    <row r="51" spans="1:19" ht="15.75" customHeight="1">
      <c r="A51" s="65" t="s">
        <v>321</v>
      </c>
      <c r="B51" s="66"/>
      <c r="C51" s="66"/>
      <c r="D51" s="66"/>
      <c r="E51" s="66"/>
      <c r="F51" s="66"/>
      <c r="G51" s="65"/>
      <c r="H51" s="66"/>
      <c r="I51" s="66"/>
      <c r="J51" s="66"/>
      <c r="K51" s="66"/>
      <c r="L51" s="66">
        <v>3</v>
      </c>
      <c r="M51" s="66">
        <v>90</v>
      </c>
      <c r="N51" s="66"/>
      <c r="O51" s="253"/>
      <c r="P51" s="253"/>
      <c r="Q51" s="2"/>
      <c r="R51" s="2"/>
      <c r="S51" s="2"/>
    </row>
    <row r="52" spans="1:17" ht="15.75">
      <c r="A52" s="65" t="s">
        <v>322</v>
      </c>
      <c r="B52" s="66"/>
      <c r="C52" s="66"/>
      <c r="D52" s="66"/>
      <c r="E52" s="66"/>
      <c r="F52" s="66"/>
      <c r="G52" s="65"/>
      <c r="H52" s="66"/>
      <c r="I52" s="66"/>
      <c r="J52" s="66"/>
      <c r="K52" s="66"/>
      <c r="L52" s="66">
        <v>1</v>
      </c>
      <c r="M52" s="66">
        <v>14</v>
      </c>
      <c r="N52" s="66"/>
      <c r="O52" s="253"/>
      <c r="P52" s="253"/>
      <c r="Q52" s="2"/>
    </row>
    <row r="53" spans="1:16" ht="15.75">
      <c r="A53" s="65" t="s">
        <v>323</v>
      </c>
      <c r="B53" s="66"/>
      <c r="C53" s="66"/>
      <c r="D53" s="66"/>
      <c r="E53" s="66"/>
      <c r="F53" s="66">
        <v>7</v>
      </c>
      <c r="G53" s="65"/>
      <c r="H53" s="66"/>
      <c r="I53" s="66"/>
      <c r="J53" s="66"/>
      <c r="K53" s="66"/>
      <c r="L53" s="66"/>
      <c r="M53" s="66"/>
      <c r="N53" s="66"/>
      <c r="O53" s="253"/>
      <c r="P53" s="253"/>
    </row>
    <row r="54" spans="1:16" ht="15.75">
      <c r="A54" s="65" t="s">
        <v>324</v>
      </c>
      <c r="B54" s="66"/>
      <c r="C54" s="66"/>
      <c r="D54" s="66"/>
      <c r="E54" s="66"/>
      <c r="F54" s="66"/>
      <c r="G54" s="65"/>
      <c r="H54" s="66"/>
      <c r="I54" s="66"/>
      <c r="J54" s="66"/>
      <c r="K54" s="66"/>
      <c r="L54" s="66"/>
      <c r="M54" s="66"/>
      <c r="N54" s="66"/>
      <c r="O54" s="253"/>
      <c r="P54" s="253"/>
    </row>
    <row r="55" spans="1:19" ht="31.5" customHeight="1">
      <c r="A55" s="65" t="s">
        <v>325</v>
      </c>
      <c r="B55" s="66"/>
      <c r="C55" s="66"/>
      <c r="D55" s="66"/>
      <c r="E55" s="66"/>
      <c r="F55" s="66"/>
      <c r="G55" s="65"/>
      <c r="H55" s="66">
        <v>2</v>
      </c>
      <c r="I55" s="66">
        <v>55</v>
      </c>
      <c r="J55" s="66"/>
      <c r="K55" s="66"/>
      <c r="L55" s="66">
        <v>2</v>
      </c>
      <c r="M55" s="66">
        <v>56</v>
      </c>
      <c r="N55" s="66"/>
      <c r="O55" s="253"/>
      <c r="P55" s="253"/>
      <c r="S55" s="2"/>
    </row>
    <row r="56" spans="1:16" s="2" customFormat="1" ht="47.25">
      <c r="A56" s="65" t="s">
        <v>326</v>
      </c>
      <c r="B56" s="66"/>
      <c r="C56" s="66"/>
      <c r="D56" s="66"/>
      <c r="E56" s="66"/>
      <c r="F56" s="66"/>
      <c r="G56" s="65">
        <v>2</v>
      </c>
      <c r="H56" s="66"/>
      <c r="I56" s="66"/>
      <c r="J56" s="66"/>
      <c r="K56" s="66"/>
      <c r="L56" s="66"/>
      <c r="M56" s="66"/>
      <c r="N56" s="66"/>
      <c r="O56" s="253"/>
      <c r="P56" s="253"/>
    </row>
    <row r="57" spans="1:16" s="2" customFormat="1" ht="31.5">
      <c r="A57" s="65" t="s">
        <v>285</v>
      </c>
      <c r="B57" s="66"/>
      <c r="C57" s="66"/>
      <c r="D57" s="66"/>
      <c r="E57" s="66"/>
      <c r="F57" s="66"/>
      <c r="G57" s="65"/>
      <c r="H57" s="66"/>
      <c r="I57" s="66"/>
      <c r="J57" s="66"/>
      <c r="K57" s="66"/>
      <c r="L57" s="66">
        <v>3</v>
      </c>
      <c r="M57" s="66">
        <v>41</v>
      </c>
      <c r="N57" s="66"/>
      <c r="O57" s="253"/>
      <c r="P57" s="253"/>
    </row>
    <row r="58" spans="1:16" s="2" customFormat="1" ht="15.75">
      <c r="A58" s="251" t="s">
        <v>1</v>
      </c>
      <c r="B58" s="282">
        <f>SUM(B37:B54)</f>
        <v>86</v>
      </c>
      <c r="C58" s="282">
        <f>SUM(C37:C54)</f>
        <v>81</v>
      </c>
      <c r="D58" s="282">
        <f>SUM(D37:D54)</f>
        <v>139</v>
      </c>
      <c r="E58" s="282">
        <f>SUM(E37:E51)</f>
        <v>59</v>
      </c>
      <c r="F58" s="282">
        <f>SUM(F37:F50)</f>
        <v>1529</v>
      </c>
      <c r="G58" s="282">
        <f>SUM(G37:G57)</f>
        <v>2</v>
      </c>
      <c r="H58" s="282">
        <f>SUM(H37:H57)</f>
        <v>2</v>
      </c>
      <c r="I58" s="282">
        <f>SUM(I37:I57)</f>
        <v>55</v>
      </c>
      <c r="J58" s="282">
        <f>SUM(J37:J54)</f>
        <v>0</v>
      </c>
      <c r="K58" s="282">
        <f>SUM(K37:K54)</f>
        <v>0</v>
      </c>
      <c r="L58" s="282">
        <f>SUM(L37:L57)</f>
        <v>12</v>
      </c>
      <c r="M58" s="282">
        <f>SUM(M37:M57)</f>
        <v>278</v>
      </c>
      <c r="N58" s="282">
        <f>SUM(N37:N54)</f>
        <v>1</v>
      </c>
      <c r="O58" s="282">
        <f>SUM(O37:O54)</f>
        <v>937</v>
      </c>
      <c r="P58" s="282">
        <f>SUM(P37:P54)</f>
        <v>592</v>
      </c>
    </row>
    <row r="59" spans="1:19" ht="21" customHeight="1">
      <c r="A59" s="426" t="s">
        <v>153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8"/>
      <c r="O59" s="253"/>
      <c r="P59" s="253"/>
      <c r="Q59" s="2"/>
      <c r="R59" s="2"/>
      <c r="S59" s="2"/>
    </row>
    <row r="60" spans="1:21" ht="15.75">
      <c r="A60" s="189" t="s">
        <v>306</v>
      </c>
      <c r="B60" s="74">
        <v>1</v>
      </c>
      <c r="C60" s="74">
        <v>1</v>
      </c>
      <c r="D60" s="74">
        <v>1</v>
      </c>
      <c r="E60" s="74">
        <v>1</v>
      </c>
      <c r="F60" s="74">
        <v>34</v>
      </c>
      <c r="G60" s="66"/>
      <c r="H60" s="66"/>
      <c r="I60" s="66"/>
      <c r="J60" s="66"/>
      <c r="K60" s="66"/>
      <c r="L60" s="286">
        <v>1</v>
      </c>
      <c r="M60" s="286">
        <v>7</v>
      </c>
      <c r="N60" s="66"/>
      <c r="O60" s="253"/>
      <c r="P60" s="253"/>
      <c r="Q60" s="2"/>
      <c r="R60" s="2"/>
      <c r="S60" s="2"/>
      <c r="U60" s="2"/>
    </row>
    <row r="61" spans="1:21" ht="15.75">
      <c r="A61" s="66" t="s">
        <v>85</v>
      </c>
      <c r="B61" s="74">
        <v>3</v>
      </c>
      <c r="C61" s="74">
        <v>3</v>
      </c>
      <c r="D61" s="74">
        <v>3</v>
      </c>
      <c r="E61" s="74">
        <v>2</v>
      </c>
      <c r="F61" s="74">
        <v>41</v>
      </c>
      <c r="G61" s="66">
        <v>0</v>
      </c>
      <c r="H61" s="66"/>
      <c r="I61" s="66"/>
      <c r="J61" s="66"/>
      <c r="K61" s="66"/>
      <c r="L61" s="66">
        <v>1</v>
      </c>
      <c r="M61" s="66">
        <v>8</v>
      </c>
      <c r="N61" s="66"/>
      <c r="O61" s="253">
        <f>41-13</f>
        <v>28</v>
      </c>
      <c r="P61" s="253">
        <v>14</v>
      </c>
      <c r="Q61" s="76"/>
      <c r="R61" s="2"/>
      <c r="S61" s="2"/>
      <c r="U61" s="2"/>
    </row>
    <row r="62" spans="1:21" ht="15.75">
      <c r="A62" s="66" t="s">
        <v>86</v>
      </c>
      <c r="B62" s="254">
        <v>3</v>
      </c>
      <c r="C62" s="254">
        <v>3</v>
      </c>
      <c r="D62" s="254">
        <v>3</v>
      </c>
      <c r="E62" s="324">
        <v>1</v>
      </c>
      <c r="F62" s="254">
        <v>25</v>
      </c>
      <c r="G62" s="66">
        <v>0</v>
      </c>
      <c r="H62" s="66"/>
      <c r="I62" s="66"/>
      <c r="J62" s="66"/>
      <c r="K62" s="66"/>
      <c r="L62" s="66">
        <v>2</v>
      </c>
      <c r="M62" s="66">
        <v>70</v>
      </c>
      <c r="N62" s="66"/>
      <c r="O62" s="253">
        <f>26-12</f>
        <v>14</v>
      </c>
      <c r="P62" s="253">
        <v>11</v>
      </c>
      <c r="Q62" s="76"/>
      <c r="R62" s="2"/>
      <c r="S62" s="2"/>
      <c r="T62" s="2"/>
      <c r="U62" s="2"/>
    </row>
    <row r="63" spans="1:21" ht="15.75">
      <c r="A63" s="66" t="s">
        <v>87</v>
      </c>
      <c r="B63" s="74">
        <v>3</v>
      </c>
      <c r="C63" s="74">
        <v>3</v>
      </c>
      <c r="D63" s="74">
        <v>4</v>
      </c>
      <c r="E63" s="74">
        <v>2</v>
      </c>
      <c r="F63" s="74">
        <v>43</v>
      </c>
      <c r="G63" s="66">
        <v>0</v>
      </c>
      <c r="H63" s="66"/>
      <c r="I63" s="66"/>
      <c r="J63" s="291"/>
      <c r="K63" s="291"/>
      <c r="L63" s="66"/>
      <c r="M63" s="66"/>
      <c r="N63" s="66"/>
      <c r="O63" s="286">
        <v>22</v>
      </c>
      <c r="P63" s="286">
        <v>21</v>
      </c>
      <c r="Q63" s="76"/>
      <c r="R63" s="2"/>
      <c r="S63" s="2"/>
      <c r="T63" s="2"/>
      <c r="U63" s="2"/>
    </row>
    <row r="64" spans="1:21" ht="15.75">
      <c r="A64" s="66" t="s">
        <v>88</v>
      </c>
      <c r="B64" s="254">
        <v>7</v>
      </c>
      <c r="C64" s="254">
        <v>7</v>
      </c>
      <c r="D64" s="254">
        <v>4</v>
      </c>
      <c r="E64" s="254">
        <v>4</v>
      </c>
      <c r="F64" s="254">
        <v>77</v>
      </c>
      <c r="G64" s="255">
        <v>0</v>
      </c>
      <c r="H64" s="255"/>
      <c r="I64" s="315"/>
      <c r="J64" s="255"/>
      <c r="K64" s="255"/>
      <c r="L64" s="74">
        <v>1</v>
      </c>
      <c r="M64" s="74">
        <v>15</v>
      </c>
      <c r="N64" s="66"/>
      <c r="O64" s="253">
        <v>22</v>
      </c>
      <c r="P64" s="253">
        <v>55</v>
      </c>
      <c r="Q64" s="76"/>
      <c r="R64" s="2"/>
      <c r="S64" s="2"/>
      <c r="T64" s="2"/>
      <c r="U64" s="2"/>
    </row>
    <row r="65" spans="1:17" s="2" customFormat="1" ht="15.75">
      <c r="A65" s="66" t="s">
        <v>89</v>
      </c>
      <c r="B65" s="74">
        <v>3</v>
      </c>
      <c r="C65" s="74">
        <v>3</v>
      </c>
      <c r="D65" s="74">
        <v>3</v>
      </c>
      <c r="E65" s="74">
        <v>2</v>
      </c>
      <c r="F65" s="74">
        <v>41</v>
      </c>
      <c r="G65" s="66">
        <v>0</v>
      </c>
      <c r="H65" s="66"/>
      <c r="I65" s="74"/>
      <c r="J65" s="66"/>
      <c r="K65" s="66"/>
      <c r="L65" s="66"/>
      <c r="M65" s="66"/>
      <c r="N65" s="66"/>
      <c r="O65" s="286">
        <v>25</v>
      </c>
      <c r="P65" s="286">
        <v>16</v>
      </c>
      <c r="Q65" s="76"/>
    </row>
    <row r="66" spans="1:17" s="2" customFormat="1" ht="15.75">
      <c r="A66" s="325" t="s">
        <v>77</v>
      </c>
      <c r="B66" s="292">
        <v>5</v>
      </c>
      <c r="C66" s="292">
        <v>2</v>
      </c>
      <c r="D66" s="292">
        <v>2</v>
      </c>
      <c r="E66" s="292">
        <v>2</v>
      </c>
      <c r="F66" s="292">
        <v>51</v>
      </c>
      <c r="G66" s="292">
        <v>0</v>
      </c>
      <c r="H66" s="292"/>
      <c r="I66" s="292"/>
      <c r="J66" s="292"/>
      <c r="K66" s="292"/>
      <c r="L66" s="292"/>
      <c r="M66" s="292">
        <v>1</v>
      </c>
      <c r="N66" s="293"/>
      <c r="O66" s="286">
        <v>40</v>
      </c>
      <c r="P66" s="286">
        <v>11</v>
      </c>
      <c r="Q66" s="76"/>
    </row>
    <row r="67" spans="1:17" s="2" customFormat="1" ht="15.75">
      <c r="A67" s="325" t="s">
        <v>317</v>
      </c>
      <c r="B67" s="292">
        <v>1</v>
      </c>
      <c r="C67" s="292">
        <v>1</v>
      </c>
      <c r="D67" s="292">
        <v>1</v>
      </c>
      <c r="E67" s="292">
        <v>1</v>
      </c>
      <c r="F67" s="292">
        <v>4</v>
      </c>
      <c r="G67" s="292"/>
      <c r="H67" s="292"/>
      <c r="I67" s="292"/>
      <c r="J67" s="292"/>
      <c r="K67" s="292"/>
      <c r="L67" s="292"/>
      <c r="M67" s="292"/>
      <c r="N67" s="293"/>
      <c r="O67" s="253">
        <v>0</v>
      </c>
      <c r="P67" s="253">
        <v>0</v>
      </c>
      <c r="Q67" s="76"/>
    </row>
    <row r="68" spans="1:17" s="2" customFormat="1" ht="15.75">
      <c r="A68" s="321" t="s">
        <v>349</v>
      </c>
      <c r="B68" s="74"/>
      <c r="C68" s="74"/>
      <c r="D68" s="74"/>
      <c r="E68" s="74"/>
      <c r="F68" s="74"/>
      <c r="G68" s="66"/>
      <c r="H68" s="66">
        <v>4</v>
      </c>
      <c r="I68" s="66">
        <v>152</v>
      </c>
      <c r="J68" s="66"/>
      <c r="K68" s="66"/>
      <c r="L68" s="66"/>
      <c r="M68" s="66"/>
      <c r="N68" s="66"/>
      <c r="O68" s="253"/>
      <c r="P68" s="253"/>
      <c r="Q68" s="76"/>
    </row>
    <row r="69" spans="1:17" s="2" customFormat="1" ht="15.75">
      <c r="A69" s="321" t="s">
        <v>350</v>
      </c>
      <c r="B69" s="74"/>
      <c r="C69" s="74"/>
      <c r="D69" s="74"/>
      <c r="E69" s="74"/>
      <c r="F69" s="74"/>
      <c r="G69" s="66"/>
      <c r="H69" s="66">
        <v>4</v>
      </c>
      <c r="I69" s="66">
        <v>97</v>
      </c>
      <c r="J69" s="66"/>
      <c r="K69" s="66"/>
      <c r="L69" s="66"/>
      <c r="M69" s="66"/>
      <c r="N69" s="66"/>
      <c r="O69" s="253"/>
      <c r="P69" s="253"/>
      <c r="Q69" s="76"/>
    </row>
    <row r="70" spans="1:17" s="2" customFormat="1" ht="15.75">
      <c r="A70" s="321" t="s">
        <v>351</v>
      </c>
      <c r="B70" s="74"/>
      <c r="C70" s="74"/>
      <c r="D70" s="74"/>
      <c r="E70" s="74"/>
      <c r="F70" s="74"/>
      <c r="G70" s="66"/>
      <c r="H70" s="66">
        <v>6</v>
      </c>
      <c r="I70" s="66">
        <v>130</v>
      </c>
      <c r="J70" s="66"/>
      <c r="K70" s="66"/>
      <c r="L70" s="66"/>
      <c r="M70" s="66"/>
      <c r="N70" s="66"/>
      <c r="O70" s="253"/>
      <c r="P70" s="253"/>
      <c r="Q70" s="76"/>
    </row>
    <row r="71" spans="1:17" s="2" customFormat="1" ht="12.75" customHeight="1">
      <c r="A71" s="321" t="s">
        <v>352</v>
      </c>
      <c r="B71" s="254"/>
      <c r="C71" s="254"/>
      <c r="D71" s="254"/>
      <c r="E71" s="254"/>
      <c r="F71" s="254"/>
      <c r="G71" s="255"/>
      <c r="H71" s="255">
        <v>15</v>
      </c>
      <c r="I71" s="255">
        <v>438</v>
      </c>
      <c r="J71" s="255"/>
      <c r="K71" s="255"/>
      <c r="L71" s="74"/>
      <c r="M71" s="74"/>
      <c r="N71" s="66"/>
      <c r="O71" s="253"/>
      <c r="P71" s="253"/>
      <c r="Q71" s="76"/>
    </row>
    <row r="72" spans="1:17" s="2" customFormat="1" ht="15.75">
      <c r="A72" s="321" t="s">
        <v>353</v>
      </c>
      <c r="B72" s="66"/>
      <c r="C72" s="66"/>
      <c r="D72" s="66"/>
      <c r="E72" s="66"/>
      <c r="F72" s="66"/>
      <c r="G72" s="66"/>
      <c r="H72" s="286">
        <v>4</v>
      </c>
      <c r="I72" s="286">
        <v>85</v>
      </c>
      <c r="J72" s="66"/>
      <c r="K72" s="66"/>
      <c r="L72" s="66"/>
      <c r="M72" s="66"/>
      <c r="N72" s="291"/>
      <c r="O72" s="253"/>
      <c r="P72" s="253"/>
      <c r="Q72" s="76"/>
    </row>
    <row r="73" spans="1:17" s="2" customFormat="1" ht="15.75">
      <c r="A73" s="66" t="s">
        <v>237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291"/>
      <c r="O73" s="253"/>
      <c r="P73" s="253"/>
      <c r="Q73" s="76"/>
    </row>
    <row r="74" spans="1:21" ht="15.75">
      <c r="A74" s="251" t="s">
        <v>1</v>
      </c>
      <c r="B74" s="251">
        <f aca="true" t="shared" si="2" ref="B74:I74">SUM(B60:B73)</f>
        <v>26</v>
      </c>
      <c r="C74" s="251">
        <f t="shared" si="2"/>
        <v>23</v>
      </c>
      <c r="D74" s="251">
        <f t="shared" si="2"/>
        <v>21</v>
      </c>
      <c r="E74" s="251">
        <f t="shared" si="2"/>
        <v>15</v>
      </c>
      <c r="F74" s="251">
        <f t="shared" si="2"/>
        <v>316</v>
      </c>
      <c r="G74" s="251">
        <f t="shared" si="2"/>
        <v>0</v>
      </c>
      <c r="H74" s="251">
        <f t="shared" si="2"/>
        <v>33</v>
      </c>
      <c r="I74" s="251">
        <f t="shared" si="2"/>
        <v>902</v>
      </c>
      <c r="J74" s="251">
        <f>SUM(J60:J72)</f>
        <v>0</v>
      </c>
      <c r="K74" s="282">
        <f aca="true" t="shared" si="3" ref="K74:P74">SUM(K60:K73)</f>
        <v>0</v>
      </c>
      <c r="L74" s="251">
        <f t="shared" si="3"/>
        <v>5</v>
      </c>
      <c r="M74" s="251">
        <f t="shared" si="3"/>
        <v>101</v>
      </c>
      <c r="N74" s="251">
        <f t="shared" si="3"/>
        <v>0</v>
      </c>
      <c r="O74" s="251">
        <f t="shared" si="3"/>
        <v>151</v>
      </c>
      <c r="P74" s="251">
        <f t="shared" si="3"/>
        <v>128</v>
      </c>
      <c r="Q74" s="76" t="s">
        <v>97</v>
      </c>
      <c r="R74" s="2"/>
      <c r="U74" s="2"/>
    </row>
    <row r="75" spans="1:17" s="2" customFormat="1" ht="15.75" customHeight="1">
      <c r="A75" s="401" t="s">
        <v>99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3"/>
      <c r="O75" s="154"/>
      <c r="P75" s="154"/>
      <c r="Q75" s="76"/>
    </row>
    <row r="76" spans="1:17" s="2" customFormat="1" ht="15.75">
      <c r="A76" s="326" t="s">
        <v>303</v>
      </c>
      <c r="B76" s="66">
        <v>0</v>
      </c>
      <c r="C76" s="66">
        <v>0</v>
      </c>
      <c r="D76" s="66">
        <v>0</v>
      </c>
      <c r="E76" s="66">
        <v>0</v>
      </c>
      <c r="F76" s="254">
        <v>1</v>
      </c>
      <c r="G76" s="66">
        <v>0</v>
      </c>
      <c r="H76" s="66"/>
      <c r="I76" s="66"/>
      <c r="J76" s="66"/>
      <c r="K76" s="66"/>
      <c r="L76" s="66"/>
      <c r="M76" s="66"/>
      <c r="N76" s="66"/>
      <c r="O76" s="316">
        <v>1</v>
      </c>
      <c r="P76" s="154">
        <v>0</v>
      </c>
      <c r="Q76" s="76"/>
    </row>
    <row r="77" spans="1:17" s="2" customFormat="1" ht="15.75">
      <c r="A77" s="65" t="s">
        <v>245</v>
      </c>
      <c r="B77" s="66">
        <v>6</v>
      </c>
      <c r="C77" s="66">
        <v>4</v>
      </c>
      <c r="D77" s="66">
        <v>5</v>
      </c>
      <c r="E77" s="66">
        <v>1</v>
      </c>
      <c r="F77" s="258">
        <v>33</v>
      </c>
      <c r="G77" s="66">
        <v>0</v>
      </c>
      <c r="H77" s="66">
        <v>0</v>
      </c>
      <c r="I77" s="66">
        <v>0</v>
      </c>
      <c r="J77" s="72">
        <v>0</v>
      </c>
      <c r="K77" s="72">
        <v>0</v>
      </c>
      <c r="L77" s="72">
        <v>2</v>
      </c>
      <c r="M77" s="72">
        <v>38</v>
      </c>
      <c r="N77" s="66">
        <v>0</v>
      </c>
      <c r="O77" s="316">
        <v>33</v>
      </c>
      <c r="P77" s="154">
        <v>0</v>
      </c>
      <c r="Q77" s="76"/>
    </row>
    <row r="78" spans="1:17" s="2" customFormat="1" ht="15.75">
      <c r="A78" s="65" t="s">
        <v>244</v>
      </c>
      <c r="B78" s="66"/>
      <c r="C78" s="66"/>
      <c r="D78" s="66"/>
      <c r="E78" s="66"/>
      <c r="F78" s="317"/>
      <c r="G78" s="66"/>
      <c r="H78" s="66"/>
      <c r="I78" s="66"/>
      <c r="J78" s="66"/>
      <c r="K78" s="66"/>
      <c r="L78" s="66"/>
      <c r="M78" s="66"/>
      <c r="N78" s="66"/>
      <c r="O78" s="154"/>
      <c r="P78" s="154"/>
      <c r="Q78" s="76"/>
    </row>
    <row r="79" spans="1:17" s="2" customFormat="1" ht="15.75">
      <c r="A79" s="251" t="s">
        <v>1</v>
      </c>
      <c r="B79" s="256">
        <f aca="true" t="shared" si="4" ref="B79:P79">SUM(B76:B78)</f>
        <v>6</v>
      </c>
      <c r="C79" s="256">
        <f t="shared" si="4"/>
        <v>4</v>
      </c>
      <c r="D79" s="256">
        <f t="shared" si="4"/>
        <v>5</v>
      </c>
      <c r="E79" s="256">
        <f t="shared" si="4"/>
        <v>1</v>
      </c>
      <c r="F79" s="256">
        <f t="shared" si="4"/>
        <v>34</v>
      </c>
      <c r="G79" s="256">
        <f t="shared" si="4"/>
        <v>0</v>
      </c>
      <c r="H79" s="256">
        <f t="shared" si="4"/>
        <v>0</v>
      </c>
      <c r="I79" s="256">
        <f t="shared" si="4"/>
        <v>0</v>
      </c>
      <c r="J79" s="256">
        <f t="shared" si="4"/>
        <v>0</v>
      </c>
      <c r="K79" s="256">
        <f t="shared" si="4"/>
        <v>0</v>
      </c>
      <c r="L79" s="256">
        <f t="shared" si="4"/>
        <v>2</v>
      </c>
      <c r="M79" s="256">
        <f t="shared" si="4"/>
        <v>38</v>
      </c>
      <c r="N79" s="256">
        <f t="shared" si="4"/>
        <v>0</v>
      </c>
      <c r="O79" s="256">
        <f>SUM(O76:O78)</f>
        <v>34</v>
      </c>
      <c r="P79" s="256">
        <f t="shared" si="4"/>
        <v>0</v>
      </c>
      <c r="Q79" s="76"/>
    </row>
    <row r="80" spans="1:17" s="2" customFormat="1" ht="84" customHeight="1">
      <c r="A80" s="120" t="s">
        <v>364</v>
      </c>
      <c r="B80" s="72"/>
      <c r="C80" s="72"/>
      <c r="D80" s="72"/>
      <c r="E80" s="72"/>
      <c r="F80" s="72"/>
      <c r="G80" s="72"/>
      <c r="H80" s="72"/>
      <c r="I80" s="72"/>
      <c r="J80" s="72"/>
      <c r="K80" s="89"/>
      <c r="L80" s="72">
        <v>9</v>
      </c>
      <c r="M80" s="72">
        <v>76</v>
      </c>
      <c r="N80" s="294"/>
      <c r="O80" s="154"/>
      <c r="P80" s="154"/>
      <c r="Q80" s="76"/>
    </row>
    <row r="81" spans="1:17" s="2" customFormat="1" ht="22.5" customHeight="1">
      <c r="A81" s="299" t="s">
        <v>1</v>
      </c>
      <c r="B81" s="251">
        <f aca="true" t="shared" si="5" ref="B81:J81">B79</f>
        <v>6</v>
      </c>
      <c r="C81" s="251">
        <f t="shared" si="5"/>
        <v>4</v>
      </c>
      <c r="D81" s="251">
        <f t="shared" si="5"/>
        <v>5</v>
      </c>
      <c r="E81" s="251">
        <f t="shared" si="5"/>
        <v>1</v>
      </c>
      <c r="F81" s="251">
        <f t="shared" si="5"/>
        <v>34</v>
      </c>
      <c r="G81" s="251">
        <f t="shared" si="5"/>
        <v>0</v>
      </c>
      <c r="H81" s="251">
        <f t="shared" si="5"/>
        <v>0</v>
      </c>
      <c r="I81" s="251">
        <f t="shared" si="5"/>
        <v>0</v>
      </c>
      <c r="J81" s="251">
        <f t="shared" si="5"/>
        <v>0</v>
      </c>
      <c r="K81" s="251">
        <f>K79</f>
        <v>0</v>
      </c>
      <c r="L81" s="251">
        <f>SUM(L80)</f>
        <v>9</v>
      </c>
      <c r="M81" s="251">
        <f>SUM(M80)</f>
        <v>76</v>
      </c>
      <c r="N81" s="251">
        <f>N79</f>
        <v>0</v>
      </c>
      <c r="O81" s="251">
        <f>O79</f>
        <v>34</v>
      </c>
      <c r="P81" s="251">
        <f>P79</f>
        <v>0</v>
      </c>
      <c r="Q81" s="76"/>
    </row>
    <row r="82" spans="1:16" s="2" customFormat="1" ht="15.75">
      <c r="A82" s="417" t="s">
        <v>300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9"/>
      <c r="O82" s="253"/>
      <c r="P82" s="253"/>
    </row>
    <row r="83" spans="1:16" s="2" customFormat="1" ht="15.75">
      <c r="A83" s="327" t="s">
        <v>91</v>
      </c>
      <c r="B83" s="295">
        <v>4</v>
      </c>
      <c r="C83" s="295">
        <v>4</v>
      </c>
      <c r="D83" s="295">
        <v>4</v>
      </c>
      <c r="E83" s="295">
        <v>2</v>
      </c>
      <c r="F83" s="295">
        <v>39</v>
      </c>
      <c r="G83" s="295"/>
      <c r="H83" s="253"/>
      <c r="I83" s="253"/>
      <c r="J83" s="295"/>
      <c r="K83" s="295"/>
      <c r="L83" s="295"/>
      <c r="M83" s="295">
        <v>16</v>
      </c>
      <c r="N83" s="295"/>
      <c r="O83" s="277">
        <v>19</v>
      </c>
      <c r="P83" s="318">
        <v>20</v>
      </c>
    </row>
    <row r="84" spans="1:20" ht="15.75">
      <c r="A84" s="328" t="s">
        <v>354</v>
      </c>
      <c r="B84" s="296"/>
      <c r="C84" s="296"/>
      <c r="D84" s="296"/>
      <c r="E84" s="296"/>
      <c r="F84" s="296"/>
      <c r="G84" s="296"/>
      <c r="H84" s="295">
        <v>4</v>
      </c>
      <c r="I84" s="295">
        <v>112</v>
      </c>
      <c r="J84" s="296"/>
      <c r="K84" s="296"/>
      <c r="L84" s="296"/>
      <c r="M84" s="296"/>
      <c r="N84" s="296"/>
      <c r="O84" s="253"/>
      <c r="P84" s="253"/>
      <c r="R84" s="2"/>
      <c r="S84" s="2"/>
      <c r="T84" s="2"/>
    </row>
    <row r="85" spans="1:20" ht="15.75">
      <c r="A85" s="65" t="s">
        <v>96</v>
      </c>
      <c r="B85" s="258">
        <v>3</v>
      </c>
      <c r="C85" s="258">
        <v>3</v>
      </c>
      <c r="D85" s="258">
        <v>3</v>
      </c>
      <c r="E85" s="258">
        <v>6</v>
      </c>
      <c r="F85" s="254"/>
      <c r="G85" s="287">
        <v>98</v>
      </c>
      <c r="H85" s="255"/>
      <c r="I85" s="255"/>
      <c r="J85" s="287"/>
      <c r="K85" s="287"/>
      <c r="L85" s="287"/>
      <c r="M85" s="287"/>
      <c r="N85" s="287"/>
      <c r="O85" s="253"/>
      <c r="P85" s="253"/>
      <c r="R85" s="2"/>
      <c r="S85" s="2"/>
      <c r="T85" s="2"/>
    </row>
    <row r="87" spans="1:17" ht="15.75">
      <c r="A87" s="252" t="s">
        <v>1</v>
      </c>
      <c r="B87" s="256">
        <f>SUM(B83:B122)</f>
        <v>7</v>
      </c>
      <c r="C87" s="256">
        <f>SUM(C83:C122)</f>
        <v>7</v>
      </c>
      <c r="D87" s="256">
        <f>SUM(D83:D122)</f>
        <v>7</v>
      </c>
      <c r="E87" s="256">
        <v>2</v>
      </c>
      <c r="F87" s="256">
        <f>SUM(F83:F85)</f>
        <v>39</v>
      </c>
      <c r="G87" s="256">
        <f>SUM(G83:G85)</f>
        <v>98</v>
      </c>
      <c r="H87" s="256">
        <f aca="true" t="shared" si="6" ref="H87:P87">SUM(H83:H122)</f>
        <v>4</v>
      </c>
      <c r="I87" s="256">
        <f t="shared" si="6"/>
        <v>112</v>
      </c>
      <c r="J87" s="256">
        <f t="shared" si="6"/>
        <v>0</v>
      </c>
      <c r="K87" s="256">
        <f t="shared" si="6"/>
        <v>0</v>
      </c>
      <c r="L87" s="256">
        <f t="shared" si="6"/>
        <v>0</v>
      </c>
      <c r="M87" s="256">
        <f t="shared" si="6"/>
        <v>16</v>
      </c>
      <c r="N87" s="256">
        <f t="shared" si="6"/>
        <v>0</v>
      </c>
      <c r="O87" s="256">
        <f t="shared" si="6"/>
        <v>19</v>
      </c>
      <c r="P87" s="256">
        <f t="shared" si="6"/>
        <v>20</v>
      </c>
      <c r="Q87" s="2"/>
    </row>
    <row r="88" spans="1:18" ht="15.75" customHeight="1">
      <c r="A88" s="401" t="s">
        <v>246</v>
      </c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253"/>
      <c r="P88" s="253"/>
      <c r="Q88" s="2"/>
      <c r="R88" s="2"/>
    </row>
    <row r="89" spans="1:16" ht="31.5">
      <c r="A89" s="300" t="s">
        <v>247</v>
      </c>
      <c r="B89" s="74">
        <v>2</v>
      </c>
      <c r="C89" s="74">
        <v>2</v>
      </c>
      <c r="D89" s="74">
        <v>4</v>
      </c>
      <c r="E89" s="74">
        <v>6</v>
      </c>
      <c r="F89" s="287">
        <v>137</v>
      </c>
      <c r="G89" s="287"/>
      <c r="H89" s="74"/>
      <c r="I89" s="74"/>
      <c r="J89" s="287"/>
      <c r="K89" s="287"/>
      <c r="L89" s="287"/>
      <c r="M89" s="287">
        <v>2</v>
      </c>
      <c r="N89" s="74"/>
      <c r="O89" s="277">
        <v>137</v>
      </c>
      <c r="P89" s="318"/>
    </row>
    <row r="90" spans="1:16" s="2" customFormat="1" ht="63" customHeight="1">
      <c r="A90" s="329" t="s">
        <v>314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287">
        <v>1</v>
      </c>
      <c r="M90" s="287">
        <v>29</v>
      </c>
      <c r="N90" s="74"/>
      <c r="O90" s="318"/>
      <c r="P90" s="318"/>
    </row>
    <row r="91" spans="1:16" s="2" customFormat="1" ht="54" customHeight="1">
      <c r="A91" s="330" t="s">
        <v>248</v>
      </c>
      <c r="B91" s="287"/>
      <c r="C91" s="287"/>
      <c r="D91" s="507"/>
      <c r="E91" s="507"/>
      <c r="F91" s="507"/>
      <c r="G91" s="507"/>
      <c r="H91" s="287"/>
      <c r="I91" s="287"/>
      <c r="J91" s="287"/>
      <c r="K91" s="287"/>
      <c r="L91" s="287">
        <v>1</v>
      </c>
      <c r="M91" s="287">
        <v>11</v>
      </c>
      <c r="N91" s="89"/>
      <c r="O91" s="318"/>
      <c r="P91" s="318"/>
    </row>
    <row r="92" spans="1:16" s="2" customFormat="1" ht="30" customHeight="1">
      <c r="A92" s="329" t="s">
        <v>313</v>
      </c>
      <c r="B92" s="287"/>
      <c r="C92" s="287"/>
      <c r="D92" s="507"/>
      <c r="E92" s="507"/>
      <c r="F92" s="507"/>
      <c r="G92" s="507"/>
      <c r="H92" s="287"/>
      <c r="I92" s="287"/>
      <c r="J92" s="287"/>
      <c r="K92" s="287"/>
      <c r="L92" s="287">
        <v>1</v>
      </c>
      <c r="M92" s="287">
        <v>31</v>
      </c>
      <c r="N92" s="89"/>
      <c r="O92" s="318"/>
      <c r="P92" s="318"/>
    </row>
    <row r="93" spans="1:16" s="2" customFormat="1" ht="78.75" customHeight="1">
      <c r="A93" s="329" t="s">
        <v>315</v>
      </c>
      <c r="B93" s="287"/>
      <c r="C93" s="287"/>
      <c r="D93" s="507"/>
      <c r="E93" s="507"/>
      <c r="F93" s="507"/>
      <c r="G93" s="507"/>
      <c r="H93" s="287"/>
      <c r="I93" s="287"/>
      <c r="J93" s="287"/>
      <c r="K93" s="287"/>
      <c r="L93" s="287">
        <v>1</v>
      </c>
      <c r="M93" s="287">
        <v>14</v>
      </c>
      <c r="N93" s="89"/>
      <c r="O93" s="318"/>
      <c r="P93" s="318"/>
    </row>
    <row r="94" spans="1:16" s="2" customFormat="1" ht="32.25" customHeight="1">
      <c r="A94" s="196" t="s">
        <v>295</v>
      </c>
      <c r="B94" s="287"/>
      <c r="C94" s="287"/>
      <c r="D94" s="507"/>
      <c r="E94" s="507"/>
      <c r="F94" s="507"/>
      <c r="G94" s="507"/>
      <c r="H94" s="287"/>
      <c r="I94" s="287"/>
      <c r="J94" s="287"/>
      <c r="K94" s="287"/>
      <c r="L94" s="287">
        <v>1</v>
      </c>
      <c r="M94" s="287">
        <v>48</v>
      </c>
      <c r="N94" s="89"/>
      <c r="O94" s="318"/>
      <c r="P94" s="318"/>
    </row>
    <row r="95" spans="1:16" s="2" customFormat="1" ht="65.25" customHeight="1">
      <c r="A95" s="196" t="s">
        <v>296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74">
        <v>1</v>
      </c>
      <c r="M95" s="74">
        <v>41</v>
      </c>
      <c r="N95" s="89"/>
      <c r="O95" s="318"/>
      <c r="P95" s="318"/>
    </row>
    <row r="96" spans="1:16" s="2" customFormat="1" ht="65.25" customHeight="1">
      <c r="A96" s="329" t="s">
        <v>316</v>
      </c>
      <c r="B96" s="287"/>
      <c r="C96" s="287"/>
      <c r="D96" s="507"/>
      <c r="E96" s="507"/>
      <c r="F96" s="507"/>
      <c r="G96" s="507"/>
      <c r="H96" s="287"/>
      <c r="I96" s="287"/>
      <c r="J96" s="287"/>
      <c r="K96" s="287"/>
      <c r="L96" s="287">
        <v>2</v>
      </c>
      <c r="M96" s="287">
        <v>28</v>
      </c>
      <c r="N96" s="89"/>
      <c r="O96" s="318"/>
      <c r="P96" s="318"/>
    </row>
    <row r="97" spans="1:16" s="2" customFormat="1" ht="15.75">
      <c r="A97" s="252" t="s">
        <v>164</v>
      </c>
      <c r="B97" s="282">
        <f aca="true" t="shared" si="7" ref="B97:K97">SUM(B89:B96)</f>
        <v>2</v>
      </c>
      <c r="C97" s="282">
        <f t="shared" si="7"/>
        <v>2</v>
      </c>
      <c r="D97" s="282">
        <f t="shared" si="7"/>
        <v>4</v>
      </c>
      <c r="E97" s="282">
        <f t="shared" si="7"/>
        <v>6</v>
      </c>
      <c r="F97" s="282">
        <f t="shared" si="7"/>
        <v>137</v>
      </c>
      <c r="G97" s="282">
        <f t="shared" si="7"/>
        <v>0</v>
      </c>
      <c r="H97" s="282">
        <f t="shared" si="7"/>
        <v>0</v>
      </c>
      <c r="I97" s="282">
        <f t="shared" si="7"/>
        <v>0</v>
      </c>
      <c r="J97" s="282">
        <f t="shared" si="7"/>
        <v>0</v>
      </c>
      <c r="K97" s="282">
        <f t="shared" si="7"/>
        <v>0</v>
      </c>
      <c r="L97" s="282">
        <f>SUM(L89:L96)</f>
        <v>8</v>
      </c>
      <c r="M97" s="282">
        <f>SUM(M89:M96)</f>
        <v>204</v>
      </c>
      <c r="N97" s="282">
        <f>SUM(N89:N96)</f>
        <v>0</v>
      </c>
      <c r="O97" s="282">
        <f>SUM(O89:O96)</f>
        <v>137</v>
      </c>
      <c r="P97" s="282">
        <f>SUM(P89:P96)</f>
        <v>0</v>
      </c>
    </row>
    <row r="98" spans="1:16" ht="15.75" customHeight="1">
      <c r="A98" s="401" t="s">
        <v>94</v>
      </c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253"/>
      <c r="P98" s="253"/>
    </row>
    <row r="99" spans="1:16" ht="15.75">
      <c r="A99" s="331" t="s">
        <v>274</v>
      </c>
      <c r="B99" s="66">
        <v>6</v>
      </c>
      <c r="C99" s="66">
        <v>6</v>
      </c>
      <c r="D99" s="65">
        <v>7</v>
      </c>
      <c r="E99" s="65">
        <v>0</v>
      </c>
      <c r="F99" s="319"/>
      <c r="G99" s="65">
        <v>0</v>
      </c>
      <c r="H99" s="65">
        <v>0</v>
      </c>
      <c r="I99" s="66">
        <v>0</v>
      </c>
      <c r="J99" s="66">
        <v>0</v>
      </c>
      <c r="K99" s="66">
        <v>0</v>
      </c>
      <c r="L99" s="66">
        <v>3</v>
      </c>
      <c r="M99" s="66">
        <v>64</v>
      </c>
      <c r="N99" s="297">
        <v>0</v>
      </c>
      <c r="O99" s="154"/>
      <c r="P99" s="253"/>
    </row>
    <row r="100" spans="1:16" s="2" customFormat="1" ht="19.5" customHeight="1">
      <c r="A100" s="107" t="s">
        <v>237</v>
      </c>
      <c r="B100" s="66"/>
      <c r="C100" s="66"/>
      <c r="D100" s="65"/>
      <c r="E100" s="65"/>
      <c r="F100" s="320"/>
      <c r="G100" s="65"/>
      <c r="H100" s="65">
        <v>3</v>
      </c>
      <c r="I100" s="66">
        <v>160</v>
      </c>
      <c r="J100" s="316"/>
      <c r="K100" s="316"/>
      <c r="L100" s="66">
        <v>1</v>
      </c>
      <c r="M100" s="66">
        <f>SUM(B100:L100)</f>
        <v>164</v>
      </c>
      <c r="N100" s="297"/>
      <c r="O100" s="154"/>
      <c r="P100" s="253"/>
    </row>
    <row r="101" spans="1:21" ht="15.75">
      <c r="A101" s="251" t="s">
        <v>1</v>
      </c>
      <c r="B101" s="252">
        <f aca="true" t="shared" si="8" ref="B101:L101">SUM(B99:B100)</f>
        <v>6</v>
      </c>
      <c r="C101" s="252">
        <f t="shared" si="8"/>
        <v>6</v>
      </c>
      <c r="D101" s="252">
        <f t="shared" si="8"/>
        <v>7</v>
      </c>
      <c r="E101" s="252">
        <f t="shared" si="8"/>
        <v>0</v>
      </c>
      <c r="F101" s="252">
        <f t="shared" si="8"/>
        <v>0</v>
      </c>
      <c r="G101" s="252">
        <f t="shared" si="8"/>
        <v>0</v>
      </c>
      <c r="H101" s="252">
        <f t="shared" si="8"/>
        <v>3</v>
      </c>
      <c r="I101" s="252">
        <f t="shared" si="8"/>
        <v>160</v>
      </c>
      <c r="J101" s="252">
        <f t="shared" si="8"/>
        <v>0</v>
      </c>
      <c r="K101" s="252">
        <f t="shared" si="8"/>
        <v>0</v>
      </c>
      <c r="L101" s="252">
        <f t="shared" si="8"/>
        <v>4</v>
      </c>
      <c r="M101" s="252">
        <f>SUM(M99:M100)</f>
        <v>228</v>
      </c>
      <c r="N101" s="280"/>
      <c r="O101" s="256"/>
      <c r="P101" s="281"/>
      <c r="R101" s="2"/>
      <c r="S101" s="2"/>
      <c r="T101" s="2"/>
      <c r="U101" s="2"/>
    </row>
    <row r="102" spans="1:16" s="2" customFormat="1" ht="17.25" customHeight="1">
      <c r="A102" s="393" t="s">
        <v>149</v>
      </c>
      <c r="B102" s="394"/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5"/>
      <c r="O102" s="154"/>
      <c r="P102" s="253"/>
    </row>
    <row r="103" spans="1:19" s="76" customFormat="1" ht="15.75">
      <c r="A103" s="87" t="s">
        <v>222</v>
      </c>
      <c r="B103" s="254">
        <v>1</v>
      </c>
      <c r="C103" s="254">
        <v>1</v>
      </c>
      <c r="D103" s="254">
        <v>1</v>
      </c>
      <c r="E103" s="254"/>
      <c r="F103" s="258">
        <v>19</v>
      </c>
      <c r="G103" s="254">
        <v>0</v>
      </c>
      <c r="H103" s="254"/>
      <c r="I103" s="254"/>
      <c r="J103" s="254"/>
      <c r="K103" s="254"/>
      <c r="L103" s="254"/>
      <c r="M103" s="254"/>
      <c r="N103" s="254"/>
      <c r="O103" s="154">
        <v>19</v>
      </c>
      <c r="P103" s="154"/>
      <c r="R103" s="2"/>
      <c r="S103" s="2"/>
    </row>
    <row r="104" spans="1:16" s="76" customFormat="1" ht="15.75">
      <c r="A104" s="87" t="s">
        <v>309</v>
      </c>
      <c r="B104" s="254">
        <v>4</v>
      </c>
      <c r="C104" s="254">
        <v>4</v>
      </c>
      <c r="D104" s="254">
        <v>24</v>
      </c>
      <c r="E104" s="254"/>
      <c r="F104" s="258">
        <v>1541</v>
      </c>
      <c r="G104" s="254">
        <v>0</v>
      </c>
      <c r="H104" s="254"/>
      <c r="I104" s="254"/>
      <c r="J104" s="254"/>
      <c r="K104" s="254"/>
      <c r="L104" s="254">
        <v>11</v>
      </c>
      <c r="M104" s="254">
        <v>11</v>
      </c>
      <c r="N104" s="254">
        <v>0</v>
      </c>
      <c r="O104" s="154"/>
      <c r="P104" s="162"/>
    </row>
    <row r="105" spans="1:16" s="76" customFormat="1" ht="15.75">
      <c r="A105" s="87" t="s">
        <v>1</v>
      </c>
      <c r="B105" s="258">
        <f>SUM(B103:B104)</f>
        <v>5</v>
      </c>
      <c r="C105" s="258">
        <f aca="true" t="shared" si="9" ref="C105:M105">SUM(C103:C104)</f>
        <v>5</v>
      </c>
      <c r="D105" s="258">
        <f t="shared" si="9"/>
        <v>25</v>
      </c>
      <c r="E105" s="258">
        <f t="shared" si="9"/>
        <v>0</v>
      </c>
      <c r="F105" s="258">
        <f>F103</f>
        <v>19</v>
      </c>
      <c r="G105" s="258">
        <f t="shared" si="9"/>
        <v>0</v>
      </c>
      <c r="H105" s="258">
        <f t="shared" si="9"/>
        <v>0</v>
      </c>
      <c r="I105" s="258">
        <f t="shared" si="9"/>
        <v>0</v>
      </c>
      <c r="J105" s="258">
        <f t="shared" si="9"/>
        <v>0</v>
      </c>
      <c r="K105" s="258">
        <f t="shared" si="9"/>
        <v>0</v>
      </c>
      <c r="L105" s="258">
        <f t="shared" si="9"/>
        <v>11</v>
      </c>
      <c r="M105" s="258">
        <f t="shared" si="9"/>
        <v>11</v>
      </c>
      <c r="N105" s="258">
        <v>0</v>
      </c>
      <c r="O105" s="154">
        <v>19</v>
      </c>
      <c r="P105" s="162"/>
    </row>
    <row r="106" spans="1:16" s="301" customFormat="1" ht="15.75">
      <c r="A106" s="308" t="s">
        <v>310</v>
      </c>
      <c r="B106" s="256">
        <f aca="true" t="shared" si="10" ref="B106:P106">B105+B101+B97+B87+B81+B74+B58+B35</f>
        <v>165</v>
      </c>
      <c r="C106" s="256">
        <f t="shared" si="10"/>
        <v>155</v>
      </c>
      <c r="D106" s="256">
        <f t="shared" si="10"/>
        <v>247</v>
      </c>
      <c r="E106" s="256">
        <f t="shared" si="10"/>
        <v>100</v>
      </c>
      <c r="F106" s="256">
        <f t="shared" si="10"/>
        <v>2488</v>
      </c>
      <c r="G106" s="256">
        <f t="shared" si="10"/>
        <v>223</v>
      </c>
      <c r="H106" s="256">
        <f t="shared" si="10"/>
        <v>90</v>
      </c>
      <c r="I106" s="256">
        <f t="shared" si="10"/>
        <v>2468</v>
      </c>
      <c r="J106" s="256">
        <f t="shared" si="10"/>
        <v>0</v>
      </c>
      <c r="K106" s="256">
        <f t="shared" si="10"/>
        <v>0</v>
      </c>
      <c r="L106" s="256">
        <f t="shared" si="10"/>
        <v>53</v>
      </c>
      <c r="M106" s="256">
        <f t="shared" si="10"/>
        <v>1093</v>
      </c>
      <c r="N106" s="256">
        <f t="shared" si="10"/>
        <v>3</v>
      </c>
      <c r="O106" s="256">
        <f t="shared" si="10"/>
        <v>1570</v>
      </c>
      <c r="P106" s="256">
        <f t="shared" si="10"/>
        <v>881</v>
      </c>
    </row>
    <row r="107" spans="1:16" s="2" customFormat="1" ht="15.75" customHeight="1">
      <c r="A107" s="332" t="s">
        <v>257</v>
      </c>
      <c r="B107" s="66"/>
      <c r="C107" s="66"/>
      <c r="D107" s="66"/>
      <c r="E107" s="66"/>
      <c r="F107" s="66"/>
      <c r="G107" s="66"/>
      <c r="H107" s="66"/>
      <c r="I107" s="298"/>
      <c r="J107" s="298"/>
      <c r="K107" s="298"/>
      <c r="L107" s="298"/>
      <c r="M107" s="298"/>
      <c r="N107" s="298"/>
      <c r="O107" s="154">
        <f>O106*36</f>
        <v>56520</v>
      </c>
      <c r="P107" s="154">
        <f>P106*72</f>
        <v>63432</v>
      </c>
    </row>
    <row r="108" spans="1:20" s="2" customFormat="1" ht="15.75">
      <c r="A108" s="365" t="s">
        <v>256</v>
      </c>
      <c r="B108" s="363"/>
      <c r="C108" s="363"/>
      <c r="D108" s="363"/>
      <c r="E108" s="363"/>
      <c r="F108" s="363"/>
      <c r="G108" s="363"/>
      <c r="H108" s="363"/>
      <c r="I108" s="364"/>
      <c r="J108" s="364"/>
      <c r="K108" s="364"/>
      <c r="L108" s="364"/>
      <c r="M108" s="364"/>
      <c r="N108" s="364"/>
      <c r="O108" s="391">
        <f>O107+P107</f>
        <v>119952</v>
      </c>
      <c r="P108" s="392"/>
      <c r="Q108" s="250" t="s">
        <v>343</v>
      </c>
      <c r="R108" s="257"/>
      <c r="T108"/>
    </row>
    <row r="109" spans="1:18" s="2" customFormat="1" ht="31.5">
      <c r="A109" s="368" t="s">
        <v>345</v>
      </c>
      <c r="B109" s="369">
        <f>F106+I106+K106+M106+N106+M120</f>
        <v>6197</v>
      </c>
      <c r="C109" s="388" t="s">
        <v>346</v>
      </c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90"/>
      <c r="O109" s="367"/>
      <c r="P109" s="367"/>
      <c r="Q109" s="250"/>
      <c r="R109" s="257"/>
    </row>
    <row r="110" spans="1:16" ht="20.25" customHeight="1">
      <c r="A110" s="420" t="s">
        <v>234</v>
      </c>
      <c r="B110" s="420"/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253"/>
      <c r="P110" s="253"/>
    </row>
    <row r="111" spans="1:21" ht="30">
      <c r="A111" s="366" t="s">
        <v>356</v>
      </c>
      <c r="B111" s="510">
        <v>0</v>
      </c>
      <c r="C111" s="510">
        <v>0</v>
      </c>
      <c r="D111" s="510">
        <v>0</v>
      </c>
      <c r="E111" s="510">
        <v>0</v>
      </c>
      <c r="F111" s="510">
        <v>0</v>
      </c>
      <c r="G111" s="510">
        <v>0</v>
      </c>
      <c r="H111" s="510">
        <v>0</v>
      </c>
      <c r="I111" s="510">
        <v>0</v>
      </c>
      <c r="J111" s="510">
        <v>0</v>
      </c>
      <c r="K111" s="510">
        <v>0</v>
      </c>
      <c r="L111" s="510">
        <v>1</v>
      </c>
      <c r="M111" s="510">
        <v>17</v>
      </c>
      <c r="N111" s="511">
        <v>0</v>
      </c>
      <c r="O111" s="318"/>
      <c r="P111" s="318"/>
      <c r="U111" s="2"/>
    </row>
    <row r="112" spans="1:21" ht="30">
      <c r="A112" s="333" t="s">
        <v>355</v>
      </c>
      <c r="B112" s="318">
        <v>0</v>
      </c>
      <c r="C112" s="318">
        <v>0</v>
      </c>
      <c r="D112" s="318">
        <v>0</v>
      </c>
      <c r="E112" s="318">
        <v>0</v>
      </c>
      <c r="F112" s="318">
        <v>0</v>
      </c>
      <c r="G112" s="318">
        <v>0</v>
      </c>
      <c r="H112" s="318">
        <v>0</v>
      </c>
      <c r="I112" s="318">
        <v>0</v>
      </c>
      <c r="J112" s="318">
        <v>0</v>
      </c>
      <c r="K112" s="318">
        <v>0</v>
      </c>
      <c r="L112" s="508">
        <v>2</v>
      </c>
      <c r="M112" s="508">
        <v>26</v>
      </c>
      <c r="N112" s="512">
        <v>0</v>
      </c>
      <c r="O112" s="318"/>
      <c r="P112" s="318"/>
      <c r="T112" s="2"/>
      <c r="U112" s="2"/>
    </row>
    <row r="113" spans="1:16" ht="60">
      <c r="A113" s="334" t="s">
        <v>357</v>
      </c>
      <c r="B113" s="508"/>
      <c r="C113" s="508"/>
      <c r="D113" s="508"/>
      <c r="E113" s="508"/>
      <c r="F113" s="508"/>
      <c r="G113" s="508"/>
      <c r="H113" s="508"/>
      <c r="I113" s="508"/>
      <c r="J113" s="508"/>
      <c r="K113" s="508"/>
      <c r="L113" s="508">
        <v>1</v>
      </c>
      <c r="M113" s="508">
        <v>12</v>
      </c>
      <c r="N113" s="508"/>
      <c r="O113" s="318"/>
      <c r="P113" s="318"/>
    </row>
    <row r="114" spans="1:16" ht="60">
      <c r="A114" s="335" t="s">
        <v>358</v>
      </c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>
        <v>1</v>
      </c>
      <c r="M114" s="508">
        <v>15</v>
      </c>
      <c r="N114" s="508"/>
      <c r="O114" s="318"/>
      <c r="P114" s="318"/>
    </row>
    <row r="115" spans="1:16" ht="79.5" customHeight="1">
      <c r="A115" s="335" t="s">
        <v>360</v>
      </c>
      <c r="B115" s="508"/>
      <c r="C115" s="508"/>
      <c r="D115" s="508"/>
      <c r="E115" s="508"/>
      <c r="F115" s="508"/>
      <c r="G115" s="508"/>
      <c r="H115" s="508"/>
      <c r="I115" s="508"/>
      <c r="J115" s="508"/>
      <c r="K115" s="508"/>
      <c r="L115" s="508">
        <v>1</v>
      </c>
      <c r="M115" s="508">
        <v>26</v>
      </c>
      <c r="N115" s="508"/>
      <c r="O115" s="318"/>
      <c r="P115" s="318"/>
    </row>
    <row r="116" spans="1:16" ht="60">
      <c r="A116" s="334" t="s">
        <v>359</v>
      </c>
      <c r="B116" s="508"/>
      <c r="C116" s="508"/>
      <c r="D116" s="508"/>
      <c r="E116" s="508"/>
      <c r="F116" s="508"/>
      <c r="G116" s="508"/>
      <c r="H116" s="508"/>
      <c r="I116" s="508"/>
      <c r="J116" s="508"/>
      <c r="K116" s="508"/>
      <c r="L116" s="508">
        <v>1</v>
      </c>
      <c r="M116" s="508">
        <v>19</v>
      </c>
      <c r="N116" s="508"/>
      <c r="O116" s="318"/>
      <c r="P116" s="318"/>
    </row>
    <row r="117" spans="1:16" ht="45">
      <c r="A117" s="335" t="s">
        <v>361</v>
      </c>
      <c r="B117" s="318">
        <v>0</v>
      </c>
      <c r="C117" s="318">
        <v>0</v>
      </c>
      <c r="D117" s="318">
        <v>0</v>
      </c>
      <c r="E117" s="318">
        <v>0</v>
      </c>
      <c r="F117" s="318">
        <v>0</v>
      </c>
      <c r="G117" s="318">
        <v>0</v>
      </c>
      <c r="H117" s="318">
        <v>0</v>
      </c>
      <c r="I117" s="318">
        <v>0</v>
      </c>
      <c r="J117" s="318">
        <v>0</v>
      </c>
      <c r="K117" s="318">
        <v>0</v>
      </c>
      <c r="L117" s="508">
        <v>1</v>
      </c>
      <c r="M117" s="508">
        <v>17</v>
      </c>
      <c r="N117" s="512">
        <v>0</v>
      </c>
      <c r="O117" s="318"/>
      <c r="P117" s="318"/>
    </row>
    <row r="118" spans="1:16" s="2" customFormat="1" ht="60">
      <c r="A118" s="335" t="s">
        <v>362</v>
      </c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508">
        <v>1</v>
      </c>
      <c r="M118" s="508">
        <v>7</v>
      </c>
      <c r="N118" s="512"/>
      <c r="O118" s="318"/>
      <c r="P118" s="318"/>
    </row>
    <row r="119" spans="1:16" s="2" customFormat="1" ht="60">
      <c r="A119" s="335" t="s">
        <v>363</v>
      </c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508">
        <v>1</v>
      </c>
      <c r="M119" s="508">
        <v>6</v>
      </c>
      <c r="N119" s="512"/>
      <c r="O119" s="318"/>
      <c r="P119" s="318"/>
    </row>
    <row r="120" spans="1:16" ht="28.5" customHeight="1">
      <c r="A120" s="349" t="s">
        <v>299</v>
      </c>
      <c r="B120" s="513">
        <f aca="true" t="shared" si="11" ref="B120:K120">SUM(B111:B119)</f>
        <v>0</v>
      </c>
      <c r="C120" s="513">
        <f t="shared" si="11"/>
        <v>0</v>
      </c>
      <c r="D120" s="513">
        <f t="shared" si="11"/>
        <v>0</v>
      </c>
      <c r="E120" s="513">
        <f t="shared" si="11"/>
        <v>0</v>
      </c>
      <c r="F120" s="513">
        <f t="shared" si="11"/>
        <v>0</v>
      </c>
      <c r="G120" s="513">
        <f t="shared" si="11"/>
        <v>0</v>
      </c>
      <c r="H120" s="513">
        <f t="shared" si="11"/>
        <v>0</v>
      </c>
      <c r="I120" s="513">
        <f t="shared" si="11"/>
        <v>0</v>
      </c>
      <c r="J120" s="513">
        <f t="shared" si="11"/>
        <v>0</v>
      </c>
      <c r="K120" s="513">
        <f t="shared" si="11"/>
        <v>0</v>
      </c>
      <c r="L120" s="513">
        <f>SUM(L111:L119)</f>
        <v>10</v>
      </c>
      <c r="M120" s="513">
        <f>SUM(M111:M119)</f>
        <v>145</v>
      </c>
      <c r="N120" s="514">
        <f>SUM(N111:N117)</f>
        <v>0</v>
      </c>
      <c r="O120" s="318"/>
      <c r="P120" s="318"/>
    </row>
    <row r="121" spans="1:16" ht="31.5" customHeight="1">
      <c r="A121" s="336" t="s">
        <v>272</v>
      </c>
      <c r="B121" s="515"/>
      <c r="C121" s="515"/>
      <c r="D121" s="515"/>
      <c r="E121" s="515"/>
      <c r="F121" s="509"/>
      <c r="G121" s="509"/>
      <c r="H121" s="509"/>
      <c r="I121" s="509"/>
      <c r="J121" s="509"/>
      <c r="K121" s="509"/>
      <c r="L121" s="516">
        <v>7</v>
      </c>
      <c r="M121" s="516">
        <v>148</v>
      </c>
      <c r="N121" s="318"/>
      <c r="O121" s="318"/>
      <c r="P121" s="318"/>
    </row>
    <row r="122" spans="1:18" ht="48" customHeight="1">
      <c r="A122" s="65" t="s">
        <v>365</v>
      </c>
      <c r="B122" s="287"/>
      <c r="C122" s="287"/>
      <c r="D122" s="287"/>
      <c r="E122" s="287"/>
      <c r="F122" s="287">
        <v>75</v>
      </c>
      <c r="G122" s="318"/>
      <c r="H122" s="287"/>
      <c r="I122" s="287"/>
      <c r="J122" s="287"/>
      <c r="K122" s="287"/>
      <c r="L122" s="287"/>
      <c r="M122" s="287"/>
      <c r="N122" s="287"/>
      <c r="O122" s="318"/>
      <c r="P122" s="318"/>
      <c r="R122" s="2"/>
    </row>
  </sheetData>
  <sheetProtection/>
  <mergeCells count="20">
    <mergeCell ref="B1:N1"/>
    <mergeCell ref="N2:N4"/>
    <mergeCell ref="H3:I3"/>
    <mergeCell ref="A82:N82"/>
    <mergeCell ref="A110:N110"/>
    <mergeCell ref="A98:N98"/>
    <mergeCell ref="H2:K2"/>
    <mergeCell ref="L2:M3"/>
    <mergeCell ref="A59:N59"/>
    <mergeCell ref="A88:N88"/>
    <mergeCell ref="C109:N109"/>
    <mergeCell ref="O108:P108"/>
    <mergeCell ref="A102:N102"/>
    <mergeCell ref="A2:A4"/>
    <mergeCell ref="A36:P36"/>
    <mergeCell ref="A6:N6"/>
    <mergeCell ref="O2:P3"/>
    <mergeCell ref="J3:K3"/>
    <mergeCell ref="A75:N75"/>
    <mergeCell ref="B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5.8515625" style="0" customWidth="1"/>
    <col min="2" max="2" width="9.28125" style="2" customWidth="1"/>
    <col min="3" max="3" width="19.140625" style="0" customWidth="1"/>
    <col min="4" max="4" width="15.8515625" style="0" customWidth="1"/>
    <col min="7" max="7" width="10.421875" style="0" customWidth="1"/>
  </cols>
  <sheetData>
    <row r="1" spans="1:9" ht="47.25" customHeight="1">
      <c r="A1" s="429" t="s">
        <v>105</v>
      </c>
      <c r="B1" s="430"/>
      <c r="C1" s="430"/>
      <c r="D1" s="430"/>
      <c r="E1" s="430"/>
      <c r="F1" s="430"/>
      <c r="G1" s="430"/>
      <c r="H1" s="75"/>
      <c r="I1" s="75"/>
    </row>
    <row r="2" spans="1:7" ht="39" customHeight="1">
      <c r="A2" s="434" t="s">
        <v>112</v>
      </c>
      <c r="B2" s="434" t="s">
        <v>108</v>
      </c>
      <c r="C2" s="434" t="s">
        <v>106</v>
      </c>
      <c r="D2" s="434" t="s">
        <v>107</v>
      </c>
      <c r="E2" s="431" t="s">
        <v>109</v>
      </c>
      <c r="F2" s="432"/>
      <c r="G2" s="433"/>
    </row>
    <row r="3" spans="1:7" s="2" customFormat="1" ht="37.5">
      <c r="A3" s="436"/>
      <c r="B3" s="435"/>
      <c r="C3" s="435"/>
      <c r="D3" s="435"/>
      <c r="E3" s="98" t="s">
        <v>110</v>
      </c>
      <c r="F3" s="98" t="s">
        <v>10</v>
      </c>
      <c r="G3" s="98" t="s">
        <v>111</v>
      </c>
    </row>
    <row r="4" spans="1:9" ht="18.75">
      <c r="A4" s="94" t="s">
        <v>103</v>
      </c>
      <c r="B4" s="96">
        <v>484</v>
      </c>
      <c r="C4" s="96">
        <v>253</v>
      </c>
      <c r="D4" s="96">
        <v>231</v>
      </c>
      <c r="E4" s="96">
        <v>101</v>
      </c>
      <c r="F4" s="96">
        <v>3</v>
      </c>
      <c r="G4" s="96">
        <v>380</v>
      </c>
      <c r="I4" s="99"/>
    </row>
    <row r="5" spans="1:7" ht="18.75">
      <c r="A5" s="95" t="s">
        <v>187</v>
      </c>
      <c r="B5" s="97">
        <v>452</v>
      </c>
      <c r="C5" s="97">
        <v>250</v>
      </c>
      <c r="D5" s="97">
        <v>202</v>
      </c>
      <c r="E5" s="97">
        <v>94</v>
      </c>
      <c r="F5" s="97">
        <f>-G13352</f>
        <v>0</v>
      </c>
      <c r="G5" s="97">
        <v>358</v>
      </c>
    </row>
    <row r="6" spans="1:7" ht="18.75">
      <c r="A6" s="95" t="s">
        <v>188</v>
      </c>
      <c r="B6" s="97">
        <v>358</v>
      </c>
      <c r="C6" s="97">
        <v>148</v>
      </c>
      <c r="D6" s="97">
        <v>210</v>
      </c>
      <c r="E6" s="97">
        <v>24</v>
      </c>
      <c r="F6" s="97"/>
      <c r="G6" s="97">
        <v>334</v>
      </c>
    </row>
    <row r="7" spans="1:7" ht="18.75">
      <c r="A7" s="95" t="s">
        <v>189</v>
      </c>
      <c r="B7" s="97">
        <v>574</v>
      </c>
      <c r="C7" s="97">
        <v>193</v>
      </c>
      <c r="D7" s="97">
        <v>381</v>
      </c>
      <c r="E7" s="97">
        <v>56</v>
      </c>
      <c r="F7" s="97">
        <v>6</v>
      </c>
      <c r="G7" s="97">
        <v>512</v>
      </c>
    </row>
    <row r="8" spans="1:7" s="2" customFormat="1" ht="18.75">
      <c r="A8" s="94" t="s">
        <v>113</v>
      </c>
      <c r="B8" s="96">
        <v>1384</v>
      </c>
      <c r="C8" s="96">
        <v>591</v>
      </c>
      <c r="D8" s="96">
        <v>793</v>
      </c>
      <c r="E8" s="96">
        <v>174</v>
      </c>
      <c r="F8" s="96">
        <v>6</v>
      </c>
      <c r="G8" s="96">
        <v>1204</v>
      </c>
    </row>
    <row r="9" spans="1:7" ht="18.75">
      <c r="A9" s="94" t="s">
        <v>104</v>
      </c>
      <c r="B9" s="96">
        <v>816</v>
      </c>
      <c r="C9" s="96">
        <v>303</v>
      </c>
      <c r="D9" s="96">
        <v>513</v>
      </c>
      <c r="E9" s="96">
        <v>126</v>
      </c>
      <c r="F9" s="96">
        <v>6</v>
      </c>
      <c r="G9" s="96">
        <v>684</v>
      </c>
    </row>
    <row r="10" spans="1:7" ht="18.75">
      <c r="A10" s="95" t="s">
        <v>190</v>
      </c>
      <c r="B10" s="97">
        <v>640</v>
      </c>
      <c r="C10" s="97">
        <v>269</v>
      </c>
      <c r="D10" s="97">
        <v>371</v>
      </c>
      <c r="E10" s="97">
        <v>49</v>
      </c>
      <c r="F10" s="97">
        <v>20</v>
      </c>
      <c r="G10" s="97">
        <v>571</v>
      </c>
    </row>
    <row r="11" spans="1:7" ht="18.75">
      <c r="A11" s="143" t="s">
        <v>191</v>
      </c>
      <c r="B11" s="144">
        <v>490</v>
      </c>
      <c r="C11" s="144">
        <v>196</v>
      </c>
      <c r="D11" s="144">
        <v>294</v>
      </c>
      <c r="E11" s="144">
        <v>68</v>
      </c>
      <c r="F11" s="144">
        <v>8</v>
      </c>
      <c r="G11" s="144">
        <v>414</v>
      </c>
    </row>
    <row r="12" spans="1:7" ht="18.75">
      <c r="A12" s="95" t="s">
        <v>192</v>
      </c>
      <c r="B12" s="97">
        <v>94</v>
      </c>
      <c r="C12" s="97">
        <v>22</v>
      </c>
      <c r="D12" s="97">
        <v>72</v>
      </c>
      <c r="E12" s="95"/>
      <c r="F12" s="97">
        <v>6</v>
      </c>
      <c r="G12" s="97">
        <v>88</v>
      </c>
    </row>
    <row r="13" spans="1:7" s="2" customFormat="1" ht="18.75">
      <c r="A13" s="94" t="s">
        <v>193</v>
      </c>
      <c r="B13" s="94">
        <v>1224</v>
      </c>
      <c r="C13" s="96">
        <v>487</v>
      </c>
      <c r="D13" s="96">
        <v>737</v>
      </c>
      <c r="E13" s="96">
        <v>117</v>
      </c>
      <c r="F13" s="96">
        <v>34</v>
      </c>
      <c r="G13" s="96">
        <v>1073</v>
      </c>
    </row>
    <row r="14" spans="1:7" ht="18.75">
      <c r="A14" s="145" t="s">
        <v>164</v>
      </c>
      <c r="B14" s="145">
        <f>SUM(B4+B8+B9+B13)</f>
        <v>3908</v>
      </c>
      <c r="C14" s="146">
        <f>SUM(C4+C8+C9+C13)</f>
        <v>1634</v>
      </c>
      <c r="D14" s="146">
        <f>SUM(D4+D8+D9+D13)</f>
        <v>2274</v>
      </c>
      <c r="E14" s="145">
        <v>518</v>
      </c>
      <c r="F14" s="146">
        <v>49</v>
      </c>
      <c r="G14" s="146">
        <f>SUM(G4+G8+G9+G13)</f>
        <v>3341</v>
      </c>
    </row>
    <row r="15" spans="1:7" ht="18.75">
      <c r="A15" s="95"/>
      <c r="B15" s="95"/>
      <c r="C15" s="95"/>
      <c r="D15" s="95"/>
      <c r="E15" s="95"/>
      <c r="F15" s="95"/>
      <c r="G15" s="95"/>
    </row>
    <row r="16" spans="1:7" ht="18.75">
      <c r="A16" s="95"/>
      <c r="B16" s="95"/>
      <c r="C16" s="95"/>
      <c r="D16" s="95"/>
      <c r="E16" s="95"/>
      <c r="F16" s="95"/>
      <c r="G16" s="95"/>
    </row>
    <row r="18" ht="36.75" customHeight="1"/>
    <row r="19" spans="1:2" ht="15">
      <c r="A19" s="100" t="s">
        <v>160</v>
      </c>
      <c r="B19" s="100"/>
    </row>
  </sheetData>
  <sheetProtection/>
  <mergeCells count="6">
    <mergeCell ref="A1:G1"/>
    <mergeCell ref="E2:G2"/>
    <mergeCell ref="D2:D3"/>
    <mergeCell ref="C2:C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3.57421875" style="2" customWidth="1"/>
    <col min="2" max="2" width="29.00390625" style="0" customWidth="1"/>
    <col min="24" max="24" width="9.140625" style="0" customWidth="1"/>
    <col min="25" max="25" width="9.140625" style="2" customWidth="1"/>
  </cols>
  <sheetData>
    <row r="1" spans="1:26" ht="21" customHeight="1">
      <c r="A1" s="76"/>
      <c r="B1" s="3" t="s">
        <v>115</v>
      </c>
      <c r="C1" s="439" t="s">
        <v>336</v>
      </c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1"/>
    </row>
    <row r="2" spans="1:26" ht="21">
      <c r="A2" s="76"/>
      <c r="B2" s="78"/>
      <c r="C2" s="79"/>
      <c r="D2" s="79"/>
      <c r="E2" s="79"/>
      <c r="F2" s="79"/>
      <c r="G2" s="77"/>
      <c r="H2" s="8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4.75" customHeight="1">
      <c r="A3" s="41"/>
      <c r="B3" s="81" t="s">
        <v>116</v>
      </c>
      <c r="C3" s="82" t="s">
        <v>117</v>
      </c>
      <c r="D3" s="85" t="s">
        <v>118</v>
      </c>
      <c r="E3" s="82" t="s">
        <v>119</v>
      </c>
      <c r="F3" s="82" t="s">
        <v>120</v>
      </c>
      <c r="G3" s="82" t="s">
        <v>121</v>
      </c>
      <c r="H3" s="82" t="s">
        <v>122</v>
      </c>
      <c r="I3" s="82" t="s">
        <v>123</v>
      </c>
      <c r="J3" s="82" t="s">
        <v>124</v>
      </c>
      <c r="K3" s="82" t="s">
        <v>125</v>
      </c>
      <c r="L3" s="82" t="s">
        <v>126</v>
      </c>
      <c r="M3" s="82" t="s">
        <v>127</v>
      </c>
      <c r="N3" s="82" t="s">
        <v>128</v>
      </c>
      <c r="O3" s="82" t="s">
        <v>129</v>
      </c>
      <c r="P3" s="82" t="s">
        <v>130</v>
      </c>
      <c r="Q3" s="82" t="s">
        <v>131</v>
      </c>
      <c r="R3" s="82" t="s">
        <v>132</v>
      </c>
      <c r="S3" s="82" t="s">
        <v>133</v>
      </c>
      <c r="T3" s="82" t="s">
        <v>134</v>
      </c>
      <c r="U3" s="82" t="s">
        <v>135</v>
      </c>
      <c r="V3" s="82" t="s">
        <v>136</v>
      </c>
      <c r="W3" s="82" t="s">
        <v>137</v>
      </c>
      <c r="X3" s="82" t="s">
        <v>147</v>
      </c>
      <c r="Y3" s="82" t="s">
        <v>329</v>
      </c>
      <c r="Z3" s="82" t="s">
        <v>138</v>
      </c>
    </row>
    <row r="4" spans="1:26" s="2" customFormat="1" ht="28.5" customHeight="1">
      <c r="A4" s="41"/>
      <c r="B4" s="442" t="s">
        <v>78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ht="15">
      <c r="A5" s="1">
        <v>1</v>
      </c>
      <c r="B5" s="305" t="s">
        <v>102</v>
      </c>
      <c r="C5" s="211"/>
      <c r="D5" s="211">
        <v>2</v>
      </c>
      <c r="E5" s="211">
        <v>2</v>
      </c>
      <c r="F5" s="212">
        <v>4</v>
      </c>
      <c r="G5" s="212"/>
      <c r="H5" s="212">
        <v>2</v>
      </c>
      <c r="I5" s="213"/>
      <c r="J5" s="212"/>
      <c r="K5" s="212">
        <v>1</v>
      </c>
      <c r="L5" s="212">
        <v>2</v>
      </c>
      <c r="M5" s="212">
        <v>1</v>
      </c>
      <c r="N5" s="212"/>
      <c r="O5" s="212">
        <v>1</v>
      </c>
      <c r="P5" s="212"/>
      <c r="Q5" s="212">
        <v>2</v>
      </c>
      <c r="R5" s="212"/>
      <c r="S5" s="212">
        <v>2</v>
      </c>
      <c r="T5" s="212"/>
      <c r="U5" s="212">
        <v>2</v>
      </c>
      <c r="V5" s="213">
        <v>1</v>
      </c>
      <c r="W5" s="212">
        <v>1</v>
      </c>
      <c r="X5" s="212">
        <v>31</v>
      </c>
      <c r="Y5" s="212">
        <v>1</v>
      </c>
      <c r="Z5" s="112">
        <f>SUM(C5:Y5)</f>
        <v>55</v>
      </c>
    </row>
    <row r="6" spans="1:26" ht="15">
      <c r="A6" s="1">
        <v>2</v>
      </c>
      <c r="B6" s="303" t="s">
        <v>255</v>
      </c>
      <c r="C6" s="211">
        <v>1</v>
      </c>
      <c r="D6" s="211"/>
      <c r="E6" s="211">
        <v>4</v>
      </c>
      <c r="F6" s="212">
        <v>1</v>
      </c>
      <c r="G6" s="212"/>
      <c r="H6" s="212"/>
      <c r="I6" s="213"/>
      <c r="J6" s="212"/>
      <c r="K6" s="212">
        <v>1</v>
      </c>
      <c r="L6" s="212">
        <v>1</v>
      </c>
      <c r="M6" s="212"/>
      <c r="N6" s="212"/>
      <c r="O6" s="212"/>
      <c r="P6" s="212"/>
      <c r="Q6" s="212"/>
      <c r="R6" s="212"/>
      <c r="S6" s="212">
        <v>1</v>
      </c>
      <c r="T6" s="212"/>
      <c r="U6" s="212">
        <v>1</v>
      </c>
      <c r="V6" s="213">
        <v>1</v>
      </c>
      <c r="W6" s="212"/>
      <c r="X6" s="212">
        <v>41</v>
      </c>
      <c r="Y6" s="212"/>
      <c r="Z6" s="112">
        <f aca="true" t="shared" si="0" ref="Z6:Z18">SUM(C6:Y6)</f>
        <v>52</v>
      </c>
    </row>
    <row r="7" spans="1:26" ht="15">
      <c r="A7" s="1">
        <v>3</v>
      </c>
      <c r="B7" s="303" t="s">
        <v>254</v>
      </c>
      <c r="C7" s="211"/>
      <c r="D7" s="211"/>
      <c r="E7" s="211"/>
      <c r="F7" s="212"/>
      <c r="G7" s="212"/>
      <c r="H7" s="212">
        <v>1</v>
      </c>
      <c r="I7" s="213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>
        <v>1</v>
      </c>
      <c r="W7" s="212"/>
      <c r="X7" s="212">
        <v>9</v>
      </c>
      <c r="Y7" s="212">
        <v>2</v>
      </c>
      <c r="Z7" s="112">
        <f t="shared" si="0"/>
        <v>13</v>
      </c>
    </row>
    <row r="8" spans="1:26" ht="15">
      <c r="A8" s="1">
        <v>4</v>
      </c>
      <c r="B8" s="303" t="s">
        <v>79</v>
      </c>
      <c r="C8" s="211">
        <v>1</v>
      </c>
      <c r="D8" s="211"/>
      <c r="E8" s="211">
        <v>1</v>
      </c>
      <c r="F8" s="212"/>
      <c r="G8" s="212">
        <v>1</v>
      </c>
      <c r="H8" s="212"/>
      <c r="I8" s="213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3">
        <v>1</v>
      </c>
      <c r="W8" s="212"/>
      <c r="X8" s="212">
        <v>29</v>
      </c>
      <c r="Y8" s="212"/>
      <c r="Z8" s="112">
        <f t="shared" si="0"/>
        <v>33</v>
      </c>
    </row>
    <row r="9" spans="1:26" s="99" customFormat="1" ht="15.75">
      <c r="A9" s="1">
        <v>5</v>
      </c>
      <c r="B9" s="303" t="s">
        <v>100</v>
      </c>
      <c r="C9" s="206"/>
      <c r="D9" s="206"/>
      <c r="E9" s="206"/>
      <c r="F9" s="259"/>
      <c r="G9" s="259"/>
      <c r="H9" s="259"/>
      <c r="I9" s="248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48"/>
      <c r="W9" s="259"/>
      <c r="X9" s="259"/>
      <c r="Y9" s="259"/>
      <c r="Z9" s="112"/>
    </row>
    <row r="10" spans="1:26" s="99" customFormat="1" ht="15.75">
      <c r="A10" s="1">
        <v>6</v>
      </c>
      <c r="B10" s="303" t="s">
        <v>101</v>
      </c>
      <c r="C10" s="207">
        <v>1</v>
      </c>
      <c r="D10" s="207"/>
      <c r="E10" s="207">
        <v>3</v>
      </c>
      <c r="F10" s="208">
        <v>1</v>
      </c>
      <c r="G10" s="208">
        <v>1</v>
      </c>
      <c r="H10" s="208">
        <v>2</v>
      </c>
      <c r="I10" s="209"/>
      <c r="J10" s="208"/>
      <c r="K10" s="208"/>
      <c r="L10" s="208"/>
      <c r="M10" s="208">
        <v>1</v>
      </c>
      <c r="N10" s="208"/>
      <c r="O10" s="208"/>
      <c r="P10" s="208"/>
      <c r="Q10" s="208"/>
      <c r="R10" s="208">
        <v>1</v>
      </c>
      <c r="S10" s="208">
        <v>1</v>
      </c>
      <c r="T10" s="208"/>
      <c r="U10" s="208">
        <v>3</v>
      </c>
      <c r="V10" s="209">
        <v>1</v>
      </c>
      <c r="W10" s="208">
        <v>1</v>
      </c>
      <c r="X10" s="208">
        <v>15</v>
      </c>
      <c r="Y10" s="208"/>
      <c r="Z10" s="112">
        <f t="shared" si="0"/>
        <v>31</v>
      </c>
    </row>
    <row r="11" spans="1:26" s="99" customFormat="1" ht="15">
      <c r="A11" s="1">
        <v>7</v>
      </c>
      <c r="B11" s="303" t="s">
        <v>286</v>
      </c>
      <c r="C11" s="209">
        <v>1</v>
      </c>
      <c r="D11" s="209">
        <v>7</v>
      </c>
      <c r="E11" s="209">
        <v>9</v>
      </c>
      <c r="F11" s="209">
        <v>5</v>
      </c>
      <c r="G11" s="209">
        <v>1</v>
      </c>
      <c r="H11" s="209">
        <v>2</v>
      </c>
      <c r="I11" s="209">
        <v>1</v>
      </c>
      <c r="J11" s="209"/>
      <c r="K11" s="209"/>
      <c r="L11" s="209">
        <v>3</v>
      </c>
      <c r="M11" s="209">
        <v>4</v>
      </c>
      <c r="N11" s="209">
        <v>1</v>
      </c>
      <c r="O11" s="209"/>
      <c r="P11" s="209">
        <v>1</v>
      </c>
      <c r="Q11" s="209"/>
      <c r="R11" s="209">
        <v>3</v>
      </c>
      <c r="S11" s="209">
        <v>1</v>
      </c>
      <c r="T11" s="209">
        <v>2</v>
      </c>
      <c r="U11" s="209">
        <v>7</v>
      </c>
      <c r="V11" s="209">
        <v>2</v>
      </c>
      <c r="W11" s="209">
        <v>1</v>
      </c>
      <c r="X11" s="209">
        <v>41</v>
      </c>
      <c r="Y11" s="209"/>
      <c r="Z11" s="112">
        <f t="shared" si="0"/>
        <v>92</v>
      </c>
    </row>
    <row r="12" spans="1:26" s="99" customFormat="1" ht="15">
      <c r="A12" s="1">
        <v>8</v>
      </c>
      <c r="B12" s="303" t="s">
        <v>80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>
        <v>10</v>
      </c>
      <c r="Y12" s="209"/>
      <c r="Z12" s="112">
        <f t="shared" si="0"/>
        <v>10</v>
      </c>
    </row>
    <row r="13" spans="1:26" s="99" customFormat="1" ht="15">
      <c r="A13" s="1">
        <v>9</v>
      </c>
      <c r="B13" s="303" t="s">
        <v>81</v>
      </c>
      <c r="C13" s="213"/>
      <c r="D13" s="213"/>
      <c r="E13" s="213">
        <v>1</v>
      </c>
      <c r="F13" s="213"/>
      <c r="G13" s="213"/>
      <c r="H13" s="213"/>
      <c r="I13" s="213"/>
      <c r="J13" s="213"/>
      <c r="K13" s="213"/>
      <c r="L13" s="213">
        <v>1</v>
      </c>
      <c r="M13" s="213"/>
      <c r="N13" s="213"/>
      <c r="O13" s="213"/>
      <c r="P13" s="213"/>
      <c r="Q13" s="213"/>
      <c r="R13" s="213"/>
      <c r="S13" s="213"/>
      <c r="T13" s="213"/>
      <c r="U13" s="213">
        <v>2</v>
      </c>
      <c r="V13" s="213">
        <v>1</v>
      </c>
      <c r="W13" s="213"/>
      <c r="X13" s="213">
        <v>9</v>
      </c>
      <c r="Y13" s="212">
        <v>19</v>
      </c>
      <c r="Z13" s="112">
        <f t="shared" si="0"/>
        <v>33</v>
      </c>
    </row>
    <row r="14" spans="1:26" s="99" customFormat="1" ht="17.25" customHeight="1">
      <c r="A14" s="1">
        <v>10</v>
      </c>
      <c r="B14" s="303" t="s">
        <v>82</v>
      </c>
      <c r="C14" s="213">
        <v>1</v>
      </c>
      <c r="D14" s="213">
        <v>1</v>
      </c>
      <c r="E14" s="213">
        <v>1</v>
      </c>
      <c r="F14" s="213">
        <v>1</v>
      </c>
      <c r="G14" s="213">
        <v>3</v>
      </c>
      <c r="H14" s="213"/>
      <c r="I14" s="213"/>
      <c r="J14" s="213"/>
      <c r="K14" s="213"/>
      <c r="L14" s="213">
        <v>1</v>
      </c>
      <c r="M14" s="213">
        <v>2</v>
      </c>
      <c r="N14" s="213"/>
      <c r="O14" s="213"/>
      <c r="P14" s="213"/>
      <c r="Q14" s="213">
        <v>1</v>
      </c>
      <c r="R14" s="213">
        <v>1</v>
      </c>
      <c r="S14" s="213">
        <v>1</v>
      </c>
      <c r="T14" s="213"/>
      <c r="U14" s="213"/>
      <c r="V14" s="213"/>
      <c r="W14" s="213"/>
      <c r="X14" s="213">
        <v>16</v>
      </c>
      <c r="Y14" s="212"/>
      <c r="Z14" s="112">
        <f t="shared" si="0"/>
        <v>29</v>
      </c>
    </row>
    <row r="15" spans="1:26" s="99" customFormat="1" ht="15">
      <c r="A15" s="1">
        <v>11</v>
      </c>
      <c r="B15" s="303" t="s">
        <v>287</v>
      </c>
      <c r="C15" s="209"/>
      <c r="D15" s="209"/>
      <c r="E15" s="209">
        <v>3</v>
      </c>
      <c r="F15" s="209">
        <v>2</v>
      </c>
      <c r="G15" s="209"/>
      <c r="H15" s="209">
        <v>2</v>
      </c>
      <c r="I15" s="209"/>
      <c r="J15" s="209">
        <v>1</v>
      </c>
      <c r="K15" s="209"/>
      <c r="L15" s="209">
        <v>1</v>
      </c>
      <c r="M15" s="209"/>
      <c r="N15" s="209"/>
      <c r="O15" s="209">
        <v>1</v>
      </c>
      <c r="P15" s="209">
        <v>0</v>
      </c>
      <c r="Q15" s="209">
        <v>1</v>
      </c>
      <c r="R15" s="209">
        <v>3</v>
      </c>
      <c r="S15" s="209">
        <v>1</v>
      </c>
      <c r="T15" s="209"/>
      <c r="U15" s="209"/>
      <c r="V15" s="209">
        <v>4</v>
      </c>
      <c r="W15" s="209"/>
      <c r="X15" s="209">
        <v>25</v>
      </c>
      <c r="Y15" s="209"/>
      <c r="Z15" s="112">
        <f t="shared" si="0"/>
        <v>44</v>
      </c>
    </row>
    <row r="16" spans="1:26" s="279" customFormat="1" ht="15">
      <c r="A16" s="276">
        <v>12</v>
      </c>
      <c r="B16" s="303" t="s">
        <v>139</v>
      </c>
      <c r="C16" s="277">
        <v>13</v>
      </c>
      <c r="D16" s="277">
        <v>7</v>
      </c>
      <c r="E16" s="277">
        <v>46</v>
      </c>
      <c r="F16" s="277">
        <v>19</v>
      </c>
      <c r="G16" s="277">
        <v>6</v>
      </c>
      <c r="H16" s="277">
        <v>30</v>
      </c>
      <c r="I16" s="277"/>
      <c r="J16" s="277">
        <v>2</v>
      </c>
      <c r="K16" s="277">
        <v>2</v>
      </c>
      <c r="L16" s="277">
        <v>16</v>
      </c>
      <c r="M16" s="277">
        <v>5</v>
      </c>
      <c r="N16" s="277">
        <v>1</v>
      </c>
      <c r="O16" s="277">
        <v>8</v>
      </c>
      <c r="P16" s="277">
        <v>8</v>
      </c>
      <c r="Q16" s="277">
        <v>4</v>
      </c>
      <c r="R16" s="277">
        <v>28</v>
      </c>
      <c r="S16" s="277">
        <v>14</v>
      </c>
      <c r="T16" s="277">
        <v>11</v>
      </c>
      <c r="U16" s="277">
        <v>36</v>
      </c>
      <c r="V16" s="277">
        <v>36</v>
      </c>
      <c r="W16" s="277">
        <v>6</v>
      </c>
      <c r="X16" s="277">
        <v>423</v>
      </c>
      <c r="Y16" s="277"/>
      <c r="Z16" s="278">
        <f>SUM(C16:Y16)</f>
        <v>721</v>
      </c>
    </row>
    <row r="17" spans="1:26" s="99" customFormat="1" ht="30">
      <c r="A17" s="1">
        <v>13</v>
      </c>
      <c r="B17" s="304" t="s">
        <v>83</v>
      </c>
      <c r="C17" s="209">
        <v>8</v>
      </c>
      <c r="D17" s="209">
        <v>22</v>
      </c>
      <c r="E17" s="209">
        <v>18</v>
      </c>
      <c r="F17" s="209">
        <v>8</v>
      </c>
      <c r="G17" s="209">
        <v>11</v>
      </c>
      <c r="H17" s="209">
        <v>5</v>
      </c>
      <c r="I17" s="209">
        <v>18</v>
      </c>
      <c r="J17" s="209"/>
      <c r="K17" s="209"/>
      <c r="L17" s="209">
        <v>32</v>
      </c>
      <c r="M17" s="209">
        <v>4</v>
      </c>
      <c r="N17" s="209">
        <v>4</v>
      </c>
      <c r="O17" s="209"/>
      <c r="P17" s="209">
        <v>5</v>
      </c>
      <c r="Q17" s="209">
        <v>6</v>
      </c>
      <c r="R17" s="209">
        <v>11</v>
      </c>
      <c r="S17" s="209">
        <v>12</v>
      </c>
      <c r="T17" s="209">
        <v>20</v>
      </c>
      <c r="U17" s="209">
        <v>22</v>
      </c>
      <c r="V17" s="209">
        <v>1</v>
      </c>
      <c r="W17" s="209"/>
      <c r="X17" s="209">
        <v>159</v>
      </c>
      <c r="Y17" s="209"/>
      <c r="Z17" s="112">
        <f t="shared" si="0"/>
        <v>366</v>
      </c>
    </row>
    <row r="18" spans="1:26" s="99" customFormat="1" ht="15">
      <c r="A18" s="122">
        <v>14</v>
      </c>
      <c r="B18" s="306" t="s">
        <v>288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>
        <v>50</v>
      </c>
      <c r="Z18" s="112">
        <f t="shared" si="0"/>
        <v>50</v>
      </c>
    </row>
    <row r="19" spans="1:26" s="99" customFormat="1" ht="15">
      <c r="A19" s="1">
        <v>15</v>
      </c>
      <c r="B19" s="306" t="s">
        <v>302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>
        <v>7</v>
      </c>
      <c r="Y19" s="209"/>
      <c r="Z19" s="112">
        <v>7</v>
      </c>
    </row>
    <row r="20" spans="1:26" s="99" customFormat="1" ht="15">
      <c r="A20" s="190"/>
      <c r="B20" s="215" t="s">
        <v>1</v>
      </c>
      <c r="C20" s="214">
        <f aca="true" t="shared" si="1" ref="C20:Y20">SUM(C5:C19)</f>
        <v>26</v>
      </c>
      <c r="D20" s="214">
        <f t="shared" si="1"/>
        <v>39</v>
      </c>
      <c r="E20" s="214">
        <f t="shared" si="1"/>
        <v>88</v>
      </c>
      <c r="F20" s="214">
        <f t="shared" si="1"/>
        <v>41</v>
      </c>
      <c r="G20" s="214">
        <f t="shared" si="1"/>
        <v>23</v>
      </c>
      <c r="H20" s="214">
        <f t="shared" si="1"/>
        <v>44</v>
      </c>
      <c r="I20" s="214">
        <f t="shared" si="1"/>
        <v>19</v>
      </c>
      <c r="J20" s="214">
        <f t="shared" si="1"/>
        <v>3</v>
      </c>
      <c r="K20" s="214">
        <f t="shared" si="1"/>
        <v>4</v>
      </c>
      <c r="L20" s="214">
        <f t="shared" si="1"/>
        <v>57</v>
      </c>
      <c r="M20" s="214">
        <f t="shared" si="1"/>
        <v>17</v>
      </c>
      <c r="N20" s="214">
        <f t="shared" si="1"/>
        <v>6</v>
      </c>
      <c r="O20" s="214">
        <f t="shared" si="1"/>
        <v>10</v>
      </c>
      <c r="P20" s="214">
        <f t="shared" si="1"/>
        <v>14</v>
      </c>
      <c r="Q20" s="214">
        <f t="shared" si="1"/>
        <v>14</v>
      </c>
      <c r="R20" s="214">
        <f t="shared" si="1"/>
        <v>47</v>
      </c>
      <c r="S20" s="214">
        <f t="shared" si="1"/>
        <v>33</v>
      </c>
      <c r="T20" s="214">
        <f t="shared" si="1"/>
        <v>33</v>
      </c>
      <c r="U20" s="214">
        <f t="shared" si="1"/>
        <v>73</v>
      </c>
      <c r="V20" s="214">
        <f t="shared" si="1"/>
        <v>49</v>
      </c>
      <c r="W20" s="214">
        <f t="shared" si="1"/>
        <v>9</v>
      </c>
      <c r="X20" s="214">
        <f t="shared" si="1"/>
        <v>815</v>
      </c>
      <c r="Y20" s="214">
        <f t="shared" si="1"/>
        <v>72</v>
      </c>
      <c r="Z20" s="214">
        <f>SUM(Z5:Z18)</f>
        <v>1529</v>
      </c>
    </row>
    <row r="21" spans="1:26" s="99" customFormat="1" ht="18.75" customHeight="1">
      <c r="A21" s="449" t="s">
        <v>75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1"/>
    </row>
    <row r="22" spans="1:26" s="99" customFormat="1" ht="30" customHeight="1">
      <c r="A22" s="119">
        <v>1</v>
      </c>
      <c r="B22" s="302" t="s">
        <v>238</v>
      </c>
      <c r="C22" s="83">
        <v>1</v>
      </c>
      <c r="D22" s="83">
        <v>6</v>
      </c>
      <c r="E22" s="83">
        <v>12</v>
      </c>
      <c r="F22" s="83">
        <v>4</v>
      </c>
      <c r="G22" s="83">
        <v>4</v>
      </c>
      <c r="H22" s="83">
        <v>2</v>
      </c>
      <c r="I22" s="200">
        <v>0</v>
      </c>
      <c r="J22" s="83">
        <v>0</v>
      </c>
      <c r="K22" s="83">
        <v>4</v>
      </c>
      <c r="L22" s="83">
        <v>5</v>
      </c>
      <c r="M22" s="83">
        <v>3</v>
      </c>
      <c r="N22" s="83">
        <v>0</v>
      </c>
      <c r="O22" s="83">
        <v>1</v>
      </c>
      <c r="P22" s="83">
        <v>2</v>
      </c>
      <c r="Q22" s="83">
        <v>5</v>
      </c>
      <c r="R22" s="83">
        <v>3</v>
      </c>
      <c r="S22" s="83">
        <v>2</v>
      </c>
      <c r="T22" s="83">
        <v>2</v>
      </c>
      <c r="U22" s="83">
        <v>10</v>
      </c>
      <c r="V22" s="200">
        <v>0</v>
      </c>
      <c r="W22" s="83">
        <v>1</v>
      </c>
      <c r="X22" s="83">
        <v>75</v>
      </c>
      <c r="Y22" s="111"/>
      <c r="Z22" s="268">
        <f aca="true" t="shared" si="2" ref="Z22:Z28">SUM(C22:X22)</f>
        <v>142</v>
      </c>
    </row>
    <row r="23" spans="1:26" s="99" customFormat="1" ht="21.75" customHeight="1">
      <c r="A23" s="119">
        <v>2</v>
      </c>
      <c r="B23" s="303" t="s">
        <v>249</v>
      </c>
      <c r="C23" s="83">
        <v>0</v>
      </c>
      <c r="D23" s="83">
        <v>2</v>
      </c>
      <c r="E23" s="83">
        <v>1</v>
      </c>
      <c r="F23" s="10">
        <v>0</v>
      </c>
      <c r="G23" s="10">
        <v>0</v>
      </c>
      <c r="H23" s="10">
        <v>0</v>
      </c>
      <c r="I23" s="202">
        <v>0</v>
      </c>
      <c r="J23" s="10">
        <v>0</v>
      </c>
      <c r="K23" s="10">
        <v>0</v>
      </c>
      <c r="L23" s="10">
        <v>0</v>
      </c>
      <c r="M23" s="10">
        <v>3</v>
      </c>
      <c r="N23" s="10">
        <v>0</v>
      </c>
      <c r="O23" s="10">
        <v>0</v>
      </c>
      <c r="P23" s="10">
        <v>1</v>
      </c>
      <c r="Q23" s="10">
        <v>2</v>
      </c>
      <c r="R23" s="10">
        <v>0</v>
      </c>
      <c r="S23" s="10">
        <v>1</v>
      </c>
      <c r="T23" s="10">
        <v>1</v>
      </c>
      <c r="U23" s="10">
        <v>2</v>
      </c>
      <c r="V23" s="202">
        <v>0</v>
      </c>
      <c r="W23" s="10">
        <v>0</v>
      </c>
      <c r="X23" s="10">
        <v>10</v>
      </c>
      <c r="Y23" s="111"/>
      <c r="Z23" s="268">
        <f t="shared" si="2"/>
        <v>23</v>
      </c>
    </row>
    <row r="24" spans="1:26" s="99" customFormat="1" ht="24" customHeight="1">
      <c r="A24" s="119">
        <v>3</v>
      </c>
      <c r="B24" s="302" t="s">
        <v>252</v>
      </c>
      <c r="C24" s="83">
        <v>1</v>
      </c>
      <c r="D24" s="83">
        <v>0</v>
      </c>
      <c r="E24" s="83">
        <v>5</v>
      </c>
      <c r="F24" s="10">
        <v>1</v>
      </c>
      <c r="G24" s="10">
        <v>1</v>
      </c>
      <c r="H24" s="10">
        <v>1</v>
      </c>
      <c r="I24" s="202">
        <v>2</v>
      </c>
      <c r="J24" s="10">
        <v>0</v>
      </c>
      <c r="K24" s="10">
        <v>1</v>
      </c>
      <c r="L24" s="10">
        <v>1</v>
      </c>
      <c r="M24" s="10">
        <v>0</v>
      </c>
      <c r="N24" s="10">
        <v>0</v>
      </c>
      <c r="O24" s="10">
        <v>1</v>
      </c>
      <c r="P24" s="10">
        <v>0</v>
      </c>
      <c r="Q24" s="10">
        <v>1</v>
      </c>
      <c r="R24" s="10">
        <v>0</v>
      </c>
      <c r="S24" s="10">
        <v>1</v>
      </c>
      <c r="T24" s="10">
        <v>0</v>
      </c>
      <c r="U24" s="10">
        <v>6</v>
      </c>
      <c r="V24" s="202">
        <v>0</v>
      </c>
      <c r="W24" s="10">
        <v>0</v>
      </c>
      <c r="X24" s="10">
        <v>30</v>
      </c>
      <c r="Y24" s="111"/>
      <c r="Z24" s="268">
        <f t="shared" si="2"/>
        <v>52</v>
      </c>
    </row>
    <row r="25" spans="1:26" s="99" customFormat="1" ht="33" customHeight="1">
      <c r="A25" s="119">
        <v>4</v>
      </c>
      <c r="B25" s="304" t="s">
        <v>114</v>
      </c>
      <c r="C25" s="194">
        <v>4</v>
      </c>
      <c r="D25" s="194">
        <v>1</v>
      </c>
      <c r="E25" s="194">
        <v>4</v>
      </c>
      <c r="F25" s="194">
        <v>1</v>
      </c>
      <c r="G25" s="194">
        <v>2</v>
      </c>
      <c r="H25" s="194">
        <v>5</v>
      </c>
      <c r="I25" s="263">
        <v>1</v>
      </c>
      <c r="J25" s="194">
        <v>1</v>
      </c>
      <c r="K25" s="194">
        <v>3</v>
      </c>
      <c r="L25" s="194">
        <v>0</v>
      </c>
      <c r="M25" s="194">
        <v>1</v>
      </c>
      <c r="N25" s="194">
        <v>1</v>
      </c>
      <c r="O25" s="194">
        <v>0</v>
      </c>
      <c r="P25" s="194">
        <v>1</v>
      </c>
      <c r="Q25" s="194">
        <v>1</v>
      </c>
      <c r="R25" s="194">
        <v>4</v>
      </c>
      <c r="S25" s="194">
        <v>1</v>
      </c>
      <c r="T25" s="194">
        <v>2</v>
      </c>
      <c r="U25" s="194">
        <v>4</v>
      </c>
      <c r="V25" s="263">
        <v>2</v>
      </c>
      <c r="W25" s="194">
        <v>0</v>
      </c>
      <c r="X25" s="194">
        <v>26</v>
      </c>
      <c r="Y25" s="111"/>
      <c r="Z25" s="268">
        <f>SUM(C25:X25)</f>
        <v>65</v>
      </c>
    </row>
    <row r="26" spans="1:26" s="99" customFormat="1" ht="15">
      <c r="A26" s="119">
        <v>5</v>
      </c>
      <c r="B26" s="302" t="s">
        <v>146</v>
      </c>
      <c r="C26" s="264">
        <v>1</v>
      </c>
      <c r="D26" s="264">
        <v>1</v>
      </c>
      <c r="E26" s="265">
        <v>0</v>
      </c>
      <c r="F26" s="265">
        <v>0</v>
      </c>
      <c r="G26" s="265">
        <v>2</v>
      </c>
      <c r="H26" s="265">
        <v>0</v>
      </c>
      <c r="I26" s="265">
        <v>0</v>
      </c>
      <c r="J26" s="265">
        <v>0</v>
      </c>
      <c r="K26" s="265">
        <v>1</v>
      </c>
      <c r="L26" s="265">
        <v>0</v>
      </c>
      <c r="M26" s="265">
        <v>1</v>
      </c>
      <c r="N26" s="265">
        <v>1</v>
      </c>
      <c r="O26" s="265">
        <v>0</v>
      </c>
      <c r="P26" s="265">
        <v>0</v>
      </c>
      <c r="Q26" s="265">
        <v>0</v>
      </c>
      <c r="R26" s="265">
        <v>0</v>
      </c>
      <c r="S26" s="265">
        <v>1</v>
      </c>
      <c r="T26" s="265">
        <v>0</v>
      </c>
      <c r="U26" s="265">
        <v>0</v>
      </c>
      <c r="V26" s="265">
        <v>0</v>
      </c>
      <c r="W26" s="265">
        <v>0</v>
      </c>
      <c r="X26" s="265">
        <v>24</v>
      </c>
      <c r="Y26" s="111"/>
      <c r="Z26" s="268">
        <f t="shared" si="2"/>
        <v>32</v>
      </c>
    </row>
    <row r="27" spans="1:26" s="99" customFormat="1" ht="29.25" customHeight="1">
      <c r="A27" s="119">
        <v>6</v>
      </c>
      <c r="B27" s="60" t="s">
        <v>332</v>
      </c>
      <c r="C27" s="266">
        <v>1</v>
      </c>
      <c r="D27" s="266">
        <v>2</v>
      </c>
      <c r="E27" s="267">
        <v>2</v>
      </c>
      <c r="F27" s="267">
        <v>3</v>
      </c>
      <c r="G27" s="267">
        <v>2</v>
      </c>
      <c r="H27" s="267">
        <v>2</v>
      </c>
      <c r="I27" s="267">
        <v>0</v>
      </c>
      <c r="J27" s="267">
        <v>0</v>
      </c>
      <c r="K27" s="267">
        <v>2</v>
      </c>
      <c r="L27" s="267">
        <v>1</v>
      </c>
      <c r="M27" s="267">
        <v>0</v>
      </c>
      <c r="N27" s="267">
        <v>2</v>
      </c>
      <c r="O27" s="267">
        <v>0</v>
      </c>
      <c r="P27" s="267">
        <v>0</v>
      </c>
      <c r="Q27" s="267">
        <v>1</v>
      </c>
      <c r="R27" s="267">
        <v>3</v>
      </c>
      <c r="S27" s="267">
        <v>3</v>
      </c>
      <c r="T27" s="267">
        <v>3</v>
      </c>
      <c r="U27" s="267">
        <v>2</v>
      </c>
      <c r="V27" s="267">
        <v>1</v>
      </c>
      <c r="W27" s="267">
        <v>1</v>
      </c>
      <c r="X27" s="267">
        <v>41</v>
      </c>
      <c r="Y27" s="111"/>
      <c r="Z27" s="268">
        <f t="shared" si="2"/>
        <v>72</v>
      </c>
    </row>
    <row r="28" spans="1:26" s="99" customFormat="1" ht="20.25" customHeight="1">
      <c r="A28" s="129">
        <v>7</v>
      </c>
      <c r="B28" s="303" t="s">
        <v>273</v>
      </c>
      <c r="C28" s="264">
        <v>0</v>
      </c>
      <c r="D28" s="264">
        <v>2</v>
      </c>
      <c r="E28" s="265">
        <v>0</v>
      </c>
      <c r="F28" s="265">
        <v>0</v>
      </c>
      <c r="G28" s="265">
        <v>3</v>
      </c>
      <c r="H28" s="265">
        <v>0</v>
      </c>
      <c r="I28" s="265">
        <v>0</v>
      </c>
      <c r="J28" s="265">
        <v>0</v>
      </c>
      <c r="K28" s="265">
        <v>1</v>
      </c>
      <c r="L28" s="265">
        <v>1</v>
      </c>
      <c r="M28" s="265">
        <v>2</v>
      </c>
      <c r="N28" s="265">
        <v>0</v>
      </c>
      <c r="O28" s="265">
        <v>0</v>
      </c>
      <c r="P28" s="265">
        <v>0</v>
      </c>
      <c r="Q28" s="265">
        <v>0</v>
      </c>
      <c r="R28" s="265">
        <v>1</v>
      </c>
      <c r="S28" s="265">
        <v>0</v>
      </c>
      <c r="T28" s="265">
        <v>2</v>
      </c>
      <c r="U28" s="265">
        <v>2</v>
      </c>
      <c r="V28" s="265">
        <v>1</v>
      </c>
      <c r="W28" s="265">
        <v>0</v>
      </c>
      <c r="X28" s="265">
        <v>13</v>
      </c>
      <c r="Y28" s="111"/>
      <c r="Z28" s="268">
        <f t="shared" si="2"/>
        <v>28</v>
      </c>
    </row>
    <row r="29" spans="1:26" s="99" customFormat="1" ht="15">
      <c r="A29" s="129">
        <v>8</v>
      </c>
      <c r="B29" s="130" t="s">
        <v>1</v>
      </c>
      <c r="C29" s="112">
        <f aca="true" t="shared" si="3" ref="C29:X29">SUM(C22:C28)</f>
        <v>8</v>
      </c>
      <c r="D29" s="112">
        <f t="shared" si="3"/>
        <v>14</v>
      </c>
      <c r="E29" s="112">
        <f t="shared" si="3"/>
        <v>24</v>
      </c>
      <c r="F29" s="112">
        <f t="shared" si="3"/>
        <v>9</v>
      </c>
      <c r="G29" s="112">
        <f t="shared" si="3"/>
        <v>14</v>
      </c>
      <c r="H29" s="112">
        <f t="shared" si="3"/>
        <v>10</v>
      </c>
      <c r="I29" s="112">
        <f t="shared" si="3"/>
        <v>3</v>
      </c>
      <c r="J29" s="112">
        <f t="shared" si="3"/>
        <v>1</v>
      </c>
      <c r="K29" s="112">
        <f t="shared" si="3"/>
        <v>12</v>
      </c>
      <c r="L29" s="112">
        <f t="shared" si="3"/>
        <v>8</v>
      </c>
      <c r="M29" s="112">
        <f t="shared" si="3"/>
        <v>10</v>
      </c>
      <c r="N29" s="112">
        <f t="shared" si="3"/>
        <v>4</v>
      </c>
      <c r="O29" s="112">
        <f t="shared" si="3"/>
        <v>2</v>
      </c>
      <c r="P29" s="112">
        <f t="shared" si="3"/>
        <v>4</v>
      </c>
      <c r="Q29" s="112">
        <f t="shared" si="3"/>
        <v>10</v>
      </c>
      <c r="R29" s="112">
        <f t="shared" si="3"/>
        <v>11</v>
      </c>
      <c r="S29" s="112">
        <f t="shared" si="3"/>
        <v>9</v>
      </c>
      <c r="T29" s="112">
        <f t="shared" si="3"/>
        <v>10</v>
      </c>
      <c r="U29" s="112">
        <f t="shared" si="3"/>
        <v>26</v>
      </c>
      <c r="V29" s="112">
        <f t="shared" si="3"/>
        <v>4</v>
      </c>
      <c r="W29" s="112">
        <f t="shared" si="3"/>
        <v>2</v>
      </c>
      <c r="X29" s="112">
        <f t="shared" si="3"/>
        <v>219</v>
      </c>
      <c r="Y29" s="111"/>
      <c r="Z29" s="268">
        <f>SUM(C29:X29)</f>
        <v>414</v>
      </c>
    </row>
    <row r="30" spans="1:26" s="75" customFormat="1" ht="24" customHeight="1">
      <c r="A30" s="453" t="s">
        <v>153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5"/>
    </row>
    <row r="31" spans="1:26" s="126" customFormat="1" ht="15.75">
      <c r="A31" s="128">
        <v>1</v>
      </c>
      <c r="B31" s="131" t="s">
        <v>89</v>
      </c>
      <c r="C31" s="269">
        <v>1</v>
      </c>
      <c r="D31" s="269">
        <v>0</v>
      </c>
      <c r="E31" s="269">
        <v>2</v>
      </c>
      <c r="F31" s="269">
        <v>4</v>
      </c>
      <c r="G31" s="269">
        <v>1</v>
      </c>
      <c r="H31" s="269">
        <v>0</v>
      </c>
      <c r="I31" s="269">
        <v>0</v>
      </c>
      <c r="J31" s="269">
        <v>0</v>
      </c>
      <c r="K31" s="269">
        <v>0</v>
      </c>
      <c r="L31" s="269">
        <v>3</v>
      </c>
      <c r="M31" s="269">
        <v>0</v>
      </c>
      <c r="N31" s="269">
        <v>1</v>
      </c>
      <c r="O31" s="269">
        <v>0</v>
      </c>
      <c r="P31" s="269">
        <v>1</v>
      </c>
      <c r="Q31" s="269">
        <v>1</v>
      </c>
      <c r="R31" s="269">
        <v>1</v>
      </c>
      <c r="S31" s="269">
        <v>0</v>
      </c>
      <c r="T31" s="269">
        <v>1</v>
      </c>
      <c r="U31" s="269">
        <v>2</v>
      </c>
      <c r="V31" s="269">
        <v>1</v>
      </c>
      <c r="W31" s="269">
        <v>0</v>
      </c>
      <c r="X31" s="269">
        <v>22</v>
      </c>
      <c r="Y31" s="269"/>
      <c r="Z31" s="128">
        <f>SUM(C31:X31)</f>
        <v>41</v>
      </c>
    </row>
    <row r="32" spans="1:26" s="126" customFormat="1" ht="15.75">
      <c r="A32" s="128">
        <v>2</v>
      </c>
      <c r="B32" s="132" t="s">
        <v>85</v>
      </c>
      <c r="C32" s="270">
        <v>0</v>
      </c>
      <c r="D32" s="270">
        <v>2</v>
      </c>
      <c r="E32" s="270">
        <v>4</v>
      </c>
      <c r="F32" s="270">
        <v>1</v>
      </c>
      <c r="G32" s="270">
        <v>2</v>
      </c>
      <c r="H32" s="270">
        <v>0</v>
      </c>
      <c r="I32" s="270">
        <v>0</v>
      </c>
      <c r="J32" s="270">
        <v>1</v>
      </c>
      <c r="K32" s="270">
        <v>1</v>
      </c>
      <c r="L32" s="270">
        <v>0</v>
      </c>
      <c r="M32" s="270">
        <v>0</v>
      </c>
      <c r="N32" s="270">
        <v>1</v>
      </c>
      <c r="O32" s="270">
        <v>0</v>
      </c>
      <c r="P32" s="270">
        <v>0</v>
      </c>
      <c r="Q32" s="270">
        <v>2</v>
      </c>
      <c r="R32" s="270">
        <v>2</v>
      </c>
      <c r="S32" s="270">
        <v>0</v>
      </c>
      <c r="T32" s="270">
        <v>1</v>
      </c>
      <c r="U32" s="270">
        <v>4</v>
      </c>
      <c r="V32" s="270">
        <v>1</v>
      </c>
      <c r="W32" s="270">
        <v>0</v>
      </c>
      <c r="X32" s="270">
        <v>20</v>
      </c>
      <c r="Y32" s="270"/>
      <c r="Z32" s="162">
        <f>SUM(C32:X32)</f>
        <v>42</v>
      </c>
    </row>
    <row r="33" spans="1:26" ht="15">
      <c r="A33" s="128">
        <v>3</v>
      </c>
      <c r="B33" s="133" t="s">
        <v>86</v>
      </c>
      <c r="C33" s="265">
        <v>0</v>
      </c>
      <c r="D33" s="265">
        <v>1</v>
      </c>
      <c r="E33" s="265">
        <v>6</v>
      </c>
      <c r="F33" s="265">
        <v>1</v>
      </c>
      <c r="G33" s="265">
        <v>0</v>
      </c>
      <c r="H33" s="265">
        <v>0</v>
      </c>
      <c r="I33" s="265">
        <v>0</v>
      </c>
      <c r="J33" s="265">
        <v>1</v>
      </c>
      <c r="K33" s="265">
        <v>0</v>
      </c>
      <c r="L33" s="265">
        <v>0</v>
      </c>
      <c r="M33" s="265">
        <v>0</v>
      </c>
      <c r="N33" s="265">
        <v>0</v>
      </c>
      <c r="O33" s="265">
        <v>0</v>
      </c>
      <c r="P33" s="265">
        <v>1</v>
      </c>
      <c r="Q33" s="265">
        <v>0</v>
      </c>
      <c r="R33" s="265">
        <v>1</v>
      </c>
      <c r="S33" s="265">
        <v>1</v>
      </c>
      <c r="T33" s="265">
        <v>1</v>
      </c>
      <c r="U33" s="265">
        <v>2</v>
      </c>
      <c r="V33" s="265">
        <v>0</v>
      </c>
      <c r="W33" s="265">
        <v>0</v>
      </c>
      <c r="X33" s="265">
        <v>10</v>
      </c>
      <c r="Y33" s="201"/>
      <c r="Z33" s="3">
        <f>SUM(C33:X33)</f>
        <v>25</v>
      </c>
    </row>
    <row r="34" spans="1:26" s="99" customFormat="1" ht="15">
      <c r="A34" s="128">
        <v>4</v>
      </c>
      <c r="B34" s="134" t="s">
        <v>87</v>
      </c>
      <c r="C34" s="264">
        <v>0</v>
      </c>
      <c r="D34" s="264">
        <v>5</v>
      </c>
      <c r="E34" s="264">
        <v>1</v>
      </c>
      <c r="F34" s="264">
        <v>3</v>
      </c>
      <c r="G34" s="264">
        <v>4</v>
      </c>
      <c r="H34" s="264">
        <v>3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1</v>
      </c>
      <c r="T34" s="264">
        <v>2</v>
      </c>
      <c r="U34" s="264">
        <v>3</v>
      </c>
      <c r="V34" s="264">
        <v>0</v>
      </c>
      <c r="W34" s="264">
        <v>0</v>
      </c>
      <c r="X34" s="264">
        <v>21</v>
      </c>
      <c r="Y34" s="264"/>
      <c r="Z34" s="228">
        <v>43</v>
      </c>
    </row>
    <row r="35" spans="1:26" s="99" customFormat="1" ht="15">
      <c r="A35" s="128">
        <v>5</v>
      </c>
      <c r="B35" s="134" t="s">
        <v>88</v>
      </c>
      <c r="C35" s="271">
        <v>1</v>
      </c>
      <c r="D35" s="271">
        <v>3</v>
      </c>
      <c r="E35" s="271">
        <v>2</v>
      </c>
      <c r="F35" s="271">
        <v>4</v>
      </c>
      <c r="G35" s="271">
        <v>0</v>
      </c>
      <c r="H35" s="271">
        <v>1</v>
      </c>
      <c r="I35" s="271">
        <v>0</v>
      </c>
      <c r="J35" s="271">
        <v>0</v>
      </c>
      <c r="K35" s="271">
        <v>2</v>
      </c>
      <c r="L35" s="271">
        <v>4</v>
      </c>
      <c r="M35" s="271">
        <v>1</v>
      </c>
      <c r="N35" s="271">
        <v>0</v>
      </c>
      <c r="O35" s="271">
        <v>0</v>
      </c>
      <c r="P35" s="271">
        <v>1</v>
      </c>
      <c r="Q35" s="271">
        <v>4</v>
      </c>
      <c r="R35" s="271">
        <v>3</v>
      </c>
      <c r="S35" s="271">
        <v>2</v>
      </c>
      <c r="T35" s="271">
        <v>4</v>
      </c>
      <c r="U35" s="271">
        <v>6</v>
      </c>
      <c r="V35" s="271">
        <v>0</v>
      </c>
      <c r="W35" s="271">
        <v>2</v>
      </c>
      <c r="X35" s="271">
        <v>37</v>
      </c>
      <c r="Y35" s="271"/>
      <c r="Z35" s="229">
        <f>SUM(C35:X35)</f>
        <v>77</v>
      </c>
    </row>
    <row r="36" spans="1:26" s="99" customFormat="1" ht="15">
      <c r="A36" s="128">
        <v>6</v>
      </c>
      <c r="B36" s="134" t="s">
        <v>77</v>
      </c>
      <c r="C36" s="201">
        <v>0</v>
      </c>
      <c r="D36" s="201">
        <v>1</v>
      </c>
      <c r="E36" s="201">
        <v>3</v>
      </c>
      <c r="F36" s="201">
        <v>1</v>
      </c>
      <c r="G36" s="201">
        <v>2</v>
      </c>
      <c r="H36" s="201">
        <v>2</v>
      </c>
      <c r="I36" s="201">
        <v>0</v>
      </c>
      <c r="J36" s="201">
        <v>0</v>
      </c>
      <c r="K36" s="201">
        <v>0</v>
      </c>
      <c r="L36" s="201">
        <v>3</v>
      </c>
      <c r="M36" s="201">
        <v>3</v>
      </c>
      <c r="N36" s="201">
        <v>0</v>
      </c>
      <c r="O36" s="201">
        <v>1</v>
      </c>
      <c r="P36" s="201">
        <v>0</v>
      </c>
      <c r="Q36" s="201">
        <v>1</v>
      </c>
      <c r="R36" s="201">
        <v>1</v>
      </c>
      <c r="S36" s="201">
        <v>0</v>
      </c>
      <c r="T36" s="201">
        <v>2</v>
      </c>
      <c r="U36" s="201">
        <v>0</v>
      </c>
      <c r="V36" s="201">
        <v>0</v>
      </c>
      <c r="W36" s="201">
        <v>0</v>
      </c>
      <c r="X36" s="201">
        <v>31</v>
      </c>
      <c r="Y36" s="272"/>
      <c r="Z36" s="127">
        <f>SUM(C36:X36)</f>
        <v>51</v>
      </c>
    </row>
    <row r="37" spans="1:26" s="99" customFormat="1" ht="16.5" thickBot="1">
      <c r="A37" s="128">
        <v>7</v>
      </c>
      <c r="B37" s="134" t="s">
        <v>317</v>
      </c>
      <c r="C37" s="103">
        <v>0</v>
      </c>
      <c r="D37" s="103">
        <v>0</v>
      </c>
      <c r="E37" s="103">
        <v>1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1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1</v>
      </c>
      <c r="T37" s="103">
        <v>0</v>
      </c>
      <c r="U37" s="103">
        <v>0</v>
      </c>
      <c r="V37" s="103">
        <v>0</v>
      </c>
      <c r="W37" s="103">
        <v>0</v>
      </c>
      <c r="X37" s="103">
        <v>1</v>
      </c>
      <c r="Y37" s="272"/>
      <c r="Z37" s="223">
        <f>SUM(C37:X37)</f>
        <v>4</v>
      </c>
    </row>
    <row r="38" spans="1:26" s="99" customFormat="1" ht="15.75" thickBot="1">
      <c r="A38" s="128">
        <v>8</v>
      </c>
      <c r="B38" s="135" t="s">
        <v>61</v>
      </c>
      <c r="C38" s="127">
        <f aca="true" t="shared" si="4" ref="C38:W38">SUM(C31:C37)</f>
        <v>2</v>
      </c>
      <c r="D38" s="127">
        <f t="shared" si="4"/>
        <v>12</v>
      </c>
      <c r="E38" s="127">
        <f t="shared" si="4"/>
        <v>19</v>
      </c>
      <c r="F38" s="127">
        <f t="shared" si="4"/>
        <v>14</v>
      </c>
      <c r="G38" s="127">
        <f t="shared" si="4"/>
        <v>9</v>
      </c>
      <c r="H38" s="127">
        <f t="shared" si="4"/>
        <v>6</v>
      </c>
      <c r="I38" s="127">
        <f t="shared" si="4"/>
        <v>0</v>
      </c>
      <c r="J38" s="127">
        <f t="shared" si="4"/>
        <v>2</v>
      </c>
      <c r="K38" s="127">
        <f t="shared" si="4"/>
        <v>3</v>
      </c>
      <c r="L38" s="127">
        <f t="shared" si="4"/>
        <v>11</v>
      </c>
      <c r="M38" s="127">
        <f t="shared" si="4"/>
        <v>4</v>
      </c>
      <c r="N38" s="127">
        <f t="shared" si="4"/>
        <v>2</v>
      </c>
      <c r="O38" s="127">
        <f t="shared" si="4"/>
        <v>1</v>
      </c>
      <c r="P38" s="127">
        <f t="shared" si="4"/>
        <v>3</v>
      </c>
      <c r="Q38" s="127">
        <f t="shared" si="4"/>
        <v>8</v>
      </c>
      <c r="R38" s="127">
        <f t="shared" si="4"/>
        <v>8</v>
      </c>
      <c r="S38" s="127">
        <f t="shared" si="4"/>
        <v>5</v>
      </c>
      <c r="T38" s="127">
        <f t="shared" si="4"/>
        <v>11</v>
      </c>
      <c r="U38" s="127">
        <f t="shared" si="4"/>
        <v>17</v>
      </c>
      <c r="V38" s="127">
        <f t="shared" si="4"/>
        <v>2</v>
      </c>
      <c r="W38" s="127">
        <f t="shared" si="4"/>
        <v>2</v>
      </c>
      <c r="X38" s="230">
        <f>SUM(X31:X37)</f>
        <v>142</v>
      </c>
      <c r="Y38" s="260"/>
      <c r="Z38" s="231">
        <f>SUM(Z31:Z37)</f>
        <v>283</v>
      </c>
    </row>
    <row r="39" spans="1:26" s="99" customFormat="1" ht="18.75">
      <c r="A39" s="111"/>
      <c r="B39" s="446" t="s">
        <v>90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8"/>
    </row>
    <row r="40" spans="1:26" s="99" customFormat="1" ht="16.5" customHeight="1">
      <c r="A40" s="111">
        <v>1</v>
      </c>
      <c r="B40" s="134" t="s">
        <v>91</v>
      </c>
      <c r="C40" s="273">
        <v>0</v>
      </c>
      <c r="D40" s="273">
        <v>0</v>
      </c>
      <c r="E40" s="273">
        <v>5</v>
      </c>
      <c r="F40" s="273">
        <v>1</v>
      </c>
      <c r="G40" s="273">
        <v>1</v>
      </c>
      <c r="H40" s="273">
        <v>1</v>
      </c>
      <c r="I40" s="273">
        <v>0</v>
      </c>
      <c r="J40" s="273">
        <v>0</v>
      </c>
      <c r="K40" s="273">
        <v>0</v>
      </c>
      <c r="L40" s="273">
        <v>4</v>
      </c>
      <c r="M40" s="273">
        <v>1</v>
      </c>
      <c r="N40" s="273">
        <v>0</v>
      </c>
      <c r="O40" s="273">
        <v>0</v>
      </c>
      <c r="P40" s="273">
        <v>0</v>
      </c>
      <c r="Q40" s="273">
        <v>6</v>
      </c>
      <c r="R40" s="273">
        <v>2</v>
      </c>
      <c r="S40" s="273">
        <v>0</v>
      </c>
      <c r="T40" s="273">
        <v>0</v>
      </c>
      <c r="U40" s="273">
        <v>4</v>
      </c>
      <c r="V40" s="273">
        <v>0</v>
      </c>
      <c r="W40" s="273">
        <v>0</v>
      </c>
      <c r="X40" s="273">
        <v>24</v>
      </c>
      <c r="Y40" s="274"/>
      <c r="Z40" s="223">
        <f>SUM(C40:X40)</f>
        <v>49</v>
      </c>
    </row>
    <row r="41" spans="1:26" s="138" customFormat="1" ht="19.5" customHeight="1">
      <c r="A41" s="136"/>
      <c r="B41" s="137" t="s">
        <v>1</v>
      </c>
      <c r="C41" s="88">
        <f>SUM(C40)</f>
        <v>0</v>
      </c>
      <c r="D41" s="88">
        <f aca="true" t="shared" si="5" ref="D41:Z41">SUM(D40)</f>
        <v>0</v>
      </c>
      <c r="E41" s="88">
        <f t="shared" si="5"/>
        <v>5</v>
      </c>
      <c r="F41" s="88">
        <f t="shared" si="5"/>
        <v>1</v>
      </c>
      <c r="G41" s="88">
        <f t="shared" si="5"/>
        <v>1</v>
      </c>
      <c r="H41" s="88">
        <f t="shared" si="5"/>
        <v>1</v>
      </c>
      <c r="I41" s="88">
        <f t="shared" si="5"/>
        <v>0</v>
      </c>
      <c r="J41" s="88">
        <f t="shared" si="5"/>
        <v>0</v>
      </c>
      <c r="K41" s="88">
        <f t="shared" si="5"/>
        <v>0</v>
      </c>
      <c r="L41" s="88">
        <f t="shared" si="5"/>
        <v>4</v>
      </c>
      <c r="M41" s="88">
        <f t="shared" si="5"/>
        <v>1</v>
      </c>
      <c r="N41" s="88">
        <f t="shared" si="5"/>
        <v>0</v>
      </c>
      <c r="O41" s="88">
        <f t="shared" si="5"/>
        <v>0</v>
      </c>
      <c r="P41" s="88">
        <f t="shared" si="5"/>
        <v>0</v>
      </c>
      <c r="Q41" s="88">
        <f t="shared" si="5"/>
        <v>6</v>
      </c>
      <c r="R41" s="88">
        <f t="shared" si="5"/>
        <v>2</v>
      </c>
      <c r="S41" s="88">
        <f t="shared" si="5"/>
        <v>0</v>
      </c>
      <c r="T41" s="88">
        <f t="shared" si="5"/>
        <v>0</v>
      </c>
      <c r="U41" s="88">
        <f t="shared" si="5"/>
        <v>4</v>
      </c>
      <c r="V41" s="88">
        <f t="shared" si="5"/>
        <v>0</v>
      </c>
      <c r="W41" s="88">
        <f t="shared" si="5"/>
        <v>0</v>
      </c>
      <c r="X41" s="88">
        <f t="shared" si="5"/>
        <v>24</v>
      </c>
      <c r="Y41" s="88">
        <f t="shared" si="5"/>
        <v>0</v>
      </c>
      <c r="Z41" s="88">
        <f t="shared" si="5"/>
        <v>49</v>
      </c>
    </row>
    <row r="42" spans="1:26" ht="18.75">
      <c r="A42" s="1"/>
      <c r="B42" s="445" t="s">
        <v>246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</row>
    <row r="43" spans="1:26" s="99" customFormat="1" ht="19.5" customHeight="1">
      <c r="A43" s="111">
        <v>1</v>
      </c>
      <c r="B43" s="197" t="s">
        <v>185</v>
      </c>
      <c r="C43" s="219">
        <v>3</v>
      </c>
      <c r="D43" s="219">
        <v>1</v>
      </c>
      <c r="E43" s="219">
        <v>8</v>
      </c>
      <c r="F43" s="219">
        <v>4</v>
      </c>
      <c r="G43" s="219"/>
      <c r="H43" s="219">
        <v>3</v>
      </c>
      <c r="I43" s="219"/>
      <c r="J43" s="219"/>
      <c r="K43" s="219"/>
      <c r="L43" s="219">
        <v>7</v>
      </c>
      <c r="M43" s="219">
        <v>3</v>
      </c>
      <c r="N43" s="219">
        <v>1</v>
      </c>
      <c r="O43" s="219">
        <v>4</v>
      </c>
      <c r="P43" s="219">
        <v>3</v>
      </c>
      <c r="Q43" s="219">
        <v>1</v>
      </c>
      <c r="R43" s="219">
        <v>1</v>
      </c>
      <c r="S43" s="219">
        <v>2</v>
      </c>
      <c r="T43" s="219"/>
      <c r="U43" s="219">
        <v>11</v>
      </c>
      <c r="V43" s="219"/>
      <c r="W43" s="219"/>
      <c r="X43" s="219">
        <v>21</v>
      </c>
      <c r="Y43" s="219"/>
      <c r="Z43" s="249">
        <f>SUM(C43:X43)</f>
        <v>73</v>
      </c>
    </row>
    <row r="44" spans="1:26" s="99" customFormat="1" ht="19.5" customHeight="1">
      <c r="A44" s="111">
        <v>2</v>
      </c>
      <c r="B44" s="198" t="s">
        <v>170</v>
      </c>
      <c r="C44" s="219">
        <v>3</v>
      </c>
      <c r="D44" s="219"/>
      <c r="E44" s="219">
        <v>5</v>
      </c>
      <c r="F44" s="219">
        <v>4</v>
      </c>
      <c r="G44" s="219"/>
      <c r="H44" s="219">
        <v>2</v>
      </c>
      <c r="I44" s="219"/>
      <c r="J44" s="219">
        <v>1</v>
      </c>
      <c r="K44" s="219">
        <v>1</v>
      </c>
      <c r="L44" s="219">
        <v>2</v>
      </c>
      <c r="M44" s="219"/>
      <c r="N44" s="219"/>
      <c r="O44" s="219">
        <v>1</v>
      </c>
      <c r="P44" s="219"/>
      <c r="Q44" s="219"/>
      <c r="R44" s="219">
        <v>3</v>
      </c>
      <c r="S44" s="219">
        <v>3</v>
      </c>
      <c r="T44" s="219">
        <v>2</v>
      </c>
      <c r="U44" s="219">
        <v>1</v>
      </c>
      <c r="V44" s="219">
        <v>1</v>
      </c>
      <c r="W44" s="219">
        <v>3</v>
      </c>
      <c r="X44" s="219">
        <v>25</v>
      </c>
      <c r="Y44" s="219"/>
      <c r="Z44" s="249">
        <f>SUM(C44:X44)</f>
        <v>57</v>
      </c>
    </row>
    <row r="45" spans="1:26" s="99" customFormat="1" ht="18.75" customHeight="1">
      <c r="A45" s="111">
        <v>3</v>
      </c>
      <c r="B45" s="197" t="s">
        <v>297</v>
      </c>
      <c r="C45" s="219"/>
      <c r="D45" s="219"/>
      <c r="E45" s="219"/>
      <c r="F45" s="220">
        <v>2</v>
      </c>
      <c r="G45" s="220">
        <v>1</v>
      </c>
      <c r="H45" s="220">
        <v>1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>
        <v>1</v>
      </c>
      <c r="T45" s="220"/>
      <c r="U45" s="220"/>
      <c r="V45" s="220"/>
      <c r="W45" s="220"/>
      <c r="X45" s="220">
        <v>2</v>
      </c>
      <c r="Y45" s="220"/>
      <c r="Z45" s="249">
        <f>SUM(C45:X45)</f>
        <v>7</v>
      </c>
    </row>
    <row r="46" spans="1:26" s="99" customFormat="1" ht="18.75" customHeight="1">
      <c r="A46" s="111">
        <v>4</v>
      </c>
      <c r="B46" s="165" t="s">
        <v>1</v>
      </c>
      <c r="C46" s="195">
        <f aca="true" t="shared" si="6" ref="C46:W46">SUM(C43:C45)</f>
        <v>6</v>
      </c>
      <c r="D46" s="195">
        <f t="shared" si="6"/>
        <v>1</v>
      </c>
      <c r="E46" s="195">
        <f t="shared" si="6"/>
        <v>13</v>
      </c>
      <c r="F46" s="195">
        <f t="shared" si="6"/>
        <v>10</v>
      </c>
      <c r="G46" s="195">
        <f t="shared" si="6"/>
        <v>1</v>
      </c>
      <c r="H46" s="195">
        <f t="shared" si="6"/>
        <v>6</v>
      </c>
      <c r="I46" s="195">
        <f t="shared" si="6"/>
        <v>0</v>
      </c>
      <c r="J46" s="195">
        <f t="shared" si="6"/>
        <v>1</v>
      </c>
      <c r="K46" s="195">
        <f t="shared" si="6"/>
        <v>1</v>
      </c>
      <c r="L46" s="195">
        <f t="shared" si="6"/>
        <v>9</v>
      </c>
      <c r="M46" s="195">
        <f t="shared" si="6"/>
        <v>3</v>
      </c>
      <c r="N46" s="195">
        <f t="shared" si="6"/>
        <v>1</v>
      </c>
      <c r="O46" s="195">
        <f t="shared" si="6"/>
        <v>5</v>
      </c>
      <c r="P46" s="195">
        <f t="shared" si="6"/>
        <v>3</v>
      </c>
      <c r="Q46" s="195">
        <f t="shared" si="6"/>
        <v>1</v>
      </c>
      <c r="R46" s="195">
        <f t="shared" si="6"/>
        <v>4</v>
      </c>
      <c r="S46" s="195">
        <f t="shared" si="6"/>
        <v>6</v>
      </c>
      <c r="T46" s="195">
        <f t="shared" si="6"/>
        <v>2</v>
      </c>
      <c r="U46" s="195">
        <f t="shared" si="6"/>
        <v>12</v>
      </c>
      <c r="V46" s="195">
        <f t="shared" si="6"/>
        <v>1</v>
      </c>
      <c r="W46" s="195">
        <f t="shared" si="6"/>
        <v>3</v>
      </c>
      <c r="X46" s="195">
        <f>SUM(X43:X45)</f>
        <v>48</v>
      </c>
      <c r="Y46" s="195"/>
      <c r="Z46" s="141">
        <f>SUM(Z43:Z45)</f>
        <v>137</v>
      </c>
    </row>
    <row r="47" spans="1:26" ht="18.75">
      <c r="A47" s="1"/>
      <c r="B47" s="452" t="s">
        <v>149</v>
      </c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</row>
    <row r="48" spans="1:26" ht="18.75">
      <c r="A48" s="139"/>
      <c r="B48" s="128" t="s">
        <v>301</v>
      </c>
      <c r="C48" s="128">
        <v>0</v>
      </c>
      <c r="D48" s="128">
        <v>0</v>
      </c>
      <c r="E48" s="128">
        <v>3</v>
      </c>
      <c r="F48" s="128">
        <v>1</v>
      </c>
      <c r="G48" s="128">
        <v>1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2</v>
      </c>
      <c r="V48" s="128">
        <v>0</v>
      </c>
      <c r="W48" s="128">
        <v>0</v>
      </c>
      <c r="X48" s="128">
        <v>12</v>
      </c>
      <c r="Y48" s="136"/>
      <c r="Z48" s="97">
        <f>SUM(C48:X48)</f>
        <v>19</v>
      </c>
    </row>
    <row r="49" spans="1:26" ht="15.75">
      <c r="A49" s="1"/>
      <c r="B49" s="1" t="s">
        <v>302</v>
      </c>
      <c r="C49" s="1">
        <v>0</v>
      </c>
      <c r="D49" s="1">
        <v>0</v>
      </c>
      <c r="E49" s="1">
        <v>0</v>
      </c>
      <c r="F49" s="1">
        <v>278</v>
      </c>
      <c r="G49" s="1">
        <v>0</v>
      </c>
      <c r="H49" s="1">
        <v>99</v>
      </c>
      <c r="I49" s="1">
        <v>92</v>
      </c>
      <c r="J49" s="1">
        <v>12</v>
      </c>
      <c r="K49" s="1">
        <v>46</v>
      </c>
      <c r="L49" s="1">
        <v>0</v>
      </c>
      <c r="M49" s="1">
        <v>0</v>
      </c>
      <c r="N49" s="1">
        <v>0</v>
      </c>
      <c r="O49" s="1">
        <v>30</v>
      </c>
      <c r="P49" s="1">
        <v>73</v>
      </c>
      <c r="Q49" s="1">
        <v>0</v>
      </c>
      <c r="R49" s="1">
        <v>131</v>
      </c>
      <c r="S49" s="1">
        <v>0</v>
      </c>
      <c r="T49" s="1">
        <v>98</v>
      </c>
      <c r="U49" s="1">
        <v>0</v>
      </c>
      <c r="V49" s="1">
        <v>155</v>
      </c>
      <c r="W49" s="1">
        <v>0</v>
      </c>
      <c r="X49" s="1">
        <v>527</v>
      </c>
      <c r="Y49" s="3"/>
      <c r="Z49" s="101">
        <f>SUM(C49:X49)</f>
        <v>1541</v>
      </c>
    </row>
    <row r="50" spans="2:26" ht="21" customHeight="1">
      <c r="B50" s="437" t="s">
        <v>99</v>
      </c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8"/>
    </row>
    <row r="51" spans="1:26" ht="31.5">
      <c r="A51" s="2">
        <v>1</v>
      </c>
      <c r="B51" s="140" t="s">
        <v>186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3</v>
      </c>
      <c r="I51" s="84">
        <v>0</v>
      </c>
      <c r="J51" s="84">
        <v>0</v>
      </c>
      <c r="K51" s="84">
        <v>0</v>
      </c>
      <c r="L51" s="84">
        <v>2</v>
      </c>
      <c r="M51" s="84">
        <v>1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1</v>
      </c>
      <c r="T51" s="84">
        <v>0</v>
      </c>
      <c r="U51" s="84">
        <v>0</v>
      </c>
      <c r="V51" s="84">
        <v>0</v>
      </c>
      <c r="W51" s="84">
        <v>0</v>
      </c>
      <c r="X51" s="84">
        <v>16</v>
      </c>
      <c r="Y51" s="84"/>
      <c r="Z51" s="101">
        <v>23</v>
      </c>
    </row>
    <row r="52" spans="1:26" ht="15.75">
      <c r="A52" s="2">
        <v>2</v>
      </c>
      <c r="B52" s="140" t="s">
        <v>304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1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1</v>
      </c>
      <c r="Y52" s="84"/>
      <c r="Z52" s="101">
        <v>2</v>
      </c>
    </row>
    <row r="53" spans="1:26" ht="30.75" customHeight="1">
      <c r="A53" s="2">
        <v>3</v>
      </c>
      <c r="B53" s="140" t="s">
        <v>305</v>
      </c>
      <c r="C53" s="221">
        <v>2</v>
      </c>
      <c r="D53" s="221">
        <v>3</v>
      </c>
      <c r="E53" s="221">
        <v>2</v>
      </c>
      <c r="F53" s="221">
        <v>4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221">
        <v>1</v>
      </c>
      <c r="N53" s="221">
        <v>2</v>
      </c>
      <c r="O53" s="84">
        <v>0</v>
      </c>
      <c r="P53" s="84">
        <v>0</v>
      </c>
      <c r="Q53" s="221">
        <v>1</v>
      </c>
      <c r="R53" s="84">
        <v>0</v>
      </c>
      <c r="S53" s="84">
        <v>0</v>
      </c>
      <c r="T53" s="84">
        <v>0</v>
      </c>
      <c r="U53" s="221">
        <v>1</v>
      </c>
      <c r="V53" s="84">
        <v>0</v>
      </c>
      <c r="W53" s="84">
        <v>0</v>
      </c>
      <c r="X53" s="221">
        <v>38</v>
      </c>
      <c r="Y53" s="221"/>
      <c r="Z53" s="101">
        <f>SUM(C53:X53)</f>
        <v>54</v>
      </c>
    </row>
    <row r="54" spans="2:26" ht="22.5" customHeight="1">
      <c r="B54" s="275" t="s">
        <v>1</v>
      </c>
      <c r="C54" s="1">
        <v>2</v>
      </c>
      <c r="D54" s="1">
        <v>3</v>
      </c>
      <c r="E54" s="222">
        <v>2</v>
      </c>
      <c r="F54" s="1">
        <v>4</v>
      </c>
      <c r="G54" s="1">
        <v>0</v>
      </c>
      <c r="H54" s="1">
        <v>3</v>
      </c>
      <c r="I54" s="1">
        <v>0</v>
      </c>
      <c r="J54" s="1">
        <v>1</v>
      </c>
      <c r="K54" s="1">
        <v>0</v>
      </c>
      <c r="L54" s="1">
        <v>2</v>
      </c>
      <c r="M54" s="1">
        <v>2</v>
      </c>
      <c r="N54" s="1">
        <v>2</v>
      </c>
      <c r="O54" s="1">
        <v>0</v>
      </c>
      <c r="P54" s="1">
        <v>0</v>
      </c>
      <c r="Q54" s="1">
        <v>1</v>
      </c>
      <c r="R54" s="1">
        <v>0</v>
      </c>
      <c r="S54" s="1">
        <v>1</v>
      </c>
      <c r="T54" s="1">
        <v>0</v>
      </c>
      <c r="U54" s="1">
        <v>1</v>
      </c>
      <c r="V54" s="1">
        <v>0</v>
      </c>
      <c r="W54" s="1">
        <v>0</v>
      </c>
      <c r="X54" s="1">
        <v>55</v>
      </c>
      <c r="Y54" s="1"/>
      <c r="Z54" s="77">
        <f>X54+W54+V54+U54+T54+S54+R54+Q54+P54+O54+N54+M54+L54+K54+J54+I54+H54+G54+F54+E54+D54+C54</f>
        <v>79</v>
      </c>
    </row>
  </sheetData>
  <sheetProtection/>
  <mergeCells count="8">
    <mergeCell ref="B50:Z50"/>
    <mergeCell ref="C1:Z1"/>
    <mergeCell ref="B4:Z4"/>
    <mergeCell ref="B42:Z42"/>
    <mergeCell ref="B39:Z39"/>
    <mergeCell ref="A21:Z21"/>
    <mergeCell ref="B47:Z47"/>
    <mergeCell ref="A30:Z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"/>
  <sheetViews>
    <sheetView zoomScale="60" zoomScaleNormal="60" zoomScalePageLayoutView="0" workbookViewId="0" topLeftCell="A1">
      <selection activeCell="B9" sqref="B9"/>
    </sheetView>
  </sheetViews>
  <sheetFormatPr defaultColWidth="9.140625" defaultRowHeight="15"/>
  <cols>
    <col min="1" max="1" width="6.00390625" style="0" customWidth="1"/>
    <col min="2" max="2" width="38.00390625" style="0" customWidth="1"/>
    <col min="3" max="3" width="13.8515625" style="0" customWidth="1"/>
  </cols>
  <sheetData>
    <row r="1" spans="1:25" ht="21" customHeight="1">
      <c r="A1" s="76"/>
      <c r="B1" s="3" t="s">
        <v>115</v>
      </c>
      <c r="C1" s="104" t="s">
        <v>335</v>
      </c>
      <c r="D1" s="105"/>
      <c r="E1" s="105"/>
      <c r="F1" s="105"/>
      <c r="G1" s="105"/>
      <c r="H1" s="105"/>
      <c r="I1" s="105"/>
      <c r="J1" s="105"/>
      <c r="K1" s="10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76"/>
      <c r="B2" s="78"/>
      <c r="C2" s="79"/>
      <c r="D2" s="79"/>
      <c r="E2" s="79"/>
      <c r="F2" s="79"/>
      <c r="G2" s="77"/>
      <c r="H2" s="8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64.5" customHeight="1">
      <c r="A3" s="41"/>
      <c r="B3" s="81" t="s">
        <v>116</v>
      </c>
      <c r="C3" s="82" t="s">
        <v>117</v>
      </c>
      <c r="D3" s="85" t="s">
        <v>118</v>
      </c>
      <c r="E3" s="82" t="s">
        <v>119</v>
      </c>
      <c r="F3" s="82" t="s">
        <v>120</v>
      </c>
      <c r="G3" s="82" t="s">
        <v>121</v>
      </c>
      <c r="H3" s="82" t="s">
        <v>122</v>
      </c>
      <c r="I3" s="82" t="s">
        <v>123</v>
      </c>
      <c r="J3" s="82" t="s">
        <v>124</v>
      </c>
      <c r="K3" s="82" t="s">
        <v>125</v>
      </c>
      <c r="L3" s="82" t="s">
        <v>126</v>
      </c>
      <c r="M3" s="82" t="s">
        <v>127</v>
      </c>
      <c r="N3" s="82" t="s">
        <v>128</v>
      </c>
      <c r="O3" s="82" t="s">
        <v>129</v>
      </c>
      <c r="P3" s="82" t="s">
        <v>130</v>
      </c>
      <c r="Q3" s="82" t="s">
        <v>131</v>
      </c>
      <c r="R3" s="82" t="s">
        <v>132</v>
      </c>
      <c r="S3" s="82" t="s">
        <v>133</v>
      </c>
      <c r="T3" s="82" t="s">
        <v>134</v>
      </c>
      <c r="U3" s="82" t="s">
        <v>135</v>
      </c>
      <c r="V3" s="82" t="s">
        <v>136</v>
      </c>
      <c r="W3" s="82" t="s">
        <v>137</v>
      </c>
      <c r="X3" s="82" t="s">
        <v>147</v>
      </c>
      <c r="Y3" s="82" t="s">
        <v>138</v>
      </c>
    </row>
    <row r="4" spans="1:25" ht="15.75">
      <c r="A4" s="86">
        <v>1</v>
      </c>
      <c r="B4" s="337" t="s">
        <v>289</v>
      </c>
      <c r="C4" s="338"/>
      <c r="D4" s="338">
        <v>1</v>
      </c>
      <c r="E4" s="338"/>
      <c r="F4" s="338">
        <v>2</v>
      </c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>
        <v>1</v>
      </c>
      <c r="W4" s="338"/>
      <c r="X4" s="338">
        <v>10</v>
      </c>
      <c r="Y4" s="339">
        <f>SUM(C4:X4)</f>
        <v>14</v>
      </c>
    </row>
    <row r="5" spans="1:25" s="2" customFormat="1" ht="15.75">
      <c r="A5" s="86">
        <v>2</v>
      </c>
      <c r="B5" s="337" t="s">
        <v>163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9"/>
    </row>
    <row r="6" spans="1:25" ht="36" customHeight="1">
      <c r="A6" s="102">
        <v>3</v>
      </c>
      <c r="B6" s="107" t="s">
        <v>348</v>
      </c>
      <c r="C6" s="340">
        <v>2</v>
      </c>
      <c r="D6" s="340">
        <v>2</v>
      </c>
      <c r="E6" s="340">
        <v>5</v>
      </c>
      <c r="F6" s="340">
        <v>1</v>
      </c>
      <c r="G6" s="340">
        <v>2</v>
      </c>
      <c r="H6" s="340">
        <v>1</v>
      </c>
      <c r="I6" s="341">
        <v>1</v>
      </c>
      <c r="J6" s="340"/>
      <c r="K6" s="340"/>
      <c r="L6" s="340">
        <v>2</v>
      </c>
      <c r="M6" s="340"/>
      <c r="N6" s="340">
        <v>3</v>
      </c>
      <c r="O6" s="340"/>
      <c r="P6" s="340">
        <v>3</v>
      </c>
      <c r="Q6" s="340"/>
      <c r="R6" s="340"/>
      <c r="S6" s="340"/>
      <c r="T6" s="340">
        <v>2</v>
      </c>
      <c r="U6" s="340">
        <v>2</v>
      </c>
      <c r="V6" s="341"/>
      <c r="W6" s="340"/>
      <c r="X6" s="340">
        <v>54</v>
      </c>
      <c r="Y6" s="342">
        <v>80</v>
      </c>
    </row>
    <row r="7" spans="1:25" s="2" customFormat="1" ht="36" customHeight="1">
      <c r="A7" s="102"/>
      <c r="B7" s="109" t="s">
        <v>168</v>
      </c>
      <c r="C7" s="343">
        <f>SUM(C4:C6)</f>
        <v>2</v>
      </c>
      <c r="D7" s="343">
        <f aca="true" t="shared" si="0" ref="D7:Y7">SUM(D4:D6)</f>
        <v>3</v>
      </c>
      <c r="E7" s="343">
        <f t="shared" si="0"/>
        <v>5</v>
      </c>
      <c r="F7" s="343">
        <f t="shared" si="0"/>
        <v>3</v>
      </c>
      <c r="G7" s="343">
        <f t="shared" si="0"/>
        <v>2</v>
      </c>
      <c r="H7" s="343">
        <f t="shared" si="0"/>
        <v>1</v>
      </c>
      <c r="I7" s="343">
        <f t="shared" si="0"/>
        <v>1</v>
      </c>
      <c r="J7" s="343">
        <f t="shared" si="0"/>
        <v>0</v>
      </c>
      <c r="K7" s="343">
        <f t="shared" si="0"/>
        <v>0</v>
      </c>
      <c r="L7" s="343">
        <f t="shared" si="0"/>
        <v>2</v>
      </c>
      <c r="M7" s="343">
        <f t="shared" si="0"/>
        <v>0</v>
      </c>
      <c r="N7" s="343">
        <f t="shared" si="0"/>
        <v>3</v>
      </c>
      <c r="O7" s="343">
        <f t="shared" si="0"/>
        <v>0</v>
      </c>
      <c r="P7" s="343">
        <f t="shared" si="0"/>
        <v>3</v>
      </c>
      <c r="Q7" s="343">
        <f t="shared" si="0"/>
        <v>0</v>
      </c>
      <c r="R7" s="343">
        <f t="shared" si="0"/>
        <v>0</v>
      </c>
      <c r="S7" s="343">
        <f t="shared" si="0"/>
        <v>0</v>
      </c>
      <c r="T7" s="343">
        <f t="shared" si="0"/>
        <v>2</v>
      </c>
      <c r="U7" s="343">
        <f t="shared" si="0"/>
        <v>2</v>
      </c>
      <c r="V7" s="343">
        <f t="shared" si="0"/>
        <v>1</v>
      </c>
      <c r="W7" s="343">
        <f t="shared" si="0"/>
        <v>0</v>
      </c>
      <c r="X7" s="343">
        <f t="shared" si="0"/>
        <v>64</v>
      </c>
      <c r="Y7" s="343">
        <f t="shared" si="0"/>
        <v>94</v>
      </c>
    </row>
    <row r="8" spans="1:25" s="2" customFormat="1" ht="36" customHeight="1">
      <c r="A8" s="370">
        <v>1</v>
      </c>
      <c r="B8" s="107" t="s">
        <v>166</v>
      </c>
      <c r="C8" s="344"/>
      <c r="D8" s="344"/>
      <c r="E8" s="344"/>
      <c r="F8" s="345"/>
      <c r="G8" s="345"/>
      <c r="H8" s="345"/>
      <c r="I8" s="338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0"/>
      <c r="V8" s="341">
        <v>2</v>
      </c>
      <c r="W8" s="340"/>
      <c r="X8" s="340">
        <v>14</v>
      </c>
      <c r="Y8" s="342">
        <f>SUM(C8:X8)</f>
        <v>16</v>
      </c>
    </row>
    <row r="9" spans="1:25" s="2" customFormat="1" ht="36" customHeight="1">
      <c r="A9" s="370">
        <v>2</v>
      </c>
      <c r="B9" s="107" t="s">
        <v>167</v>
      </c>
      <c r="C9" s="344"/>
      <c r="D9" s="345"/>
      <c r="E9" s="345"/>
      <c r="F9" s="345"/>
      <c r="G9" s="345">
        <v>1</v>
      </c>
      <c r="H9" s="345"/>
      <c r="I9" s="338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0">
        <v>34</v>
      </c>
      <c r="V9" s="341"/>
      <c r="W9" s="340"/>
      <c r="X9" s="340">
        <v>40</v>
      </c>
      <c r="Y9" s="342">
        <f>SUM(C9:X9)</f>
        <v>75</v>
      </c>
    </row>
    <row r="10" spans="1:25" s="76" customFormat="1" ht="36" customHeight="1">
      <c r="A10" s="108"/>
      <c r="B10" s="109" t="s">
        <v>169</v>
      </c>
      <c r="C10" s="342">
        <f>SUM(C4:C9)</f>
        <v>4</v>
      </c>
      <c r="D10" s="342">
        <f>SUM(D8:D9)</f>
        <v>0</v>
      </c>
      <c r="E10" s="342">
        <f aca="true" t="shared" si="1" ref="E10:X10">SUM(E8:E9)</f>
        <v>0</v>
      </c>
      <c r="F10" s="342">
        <f t="shared" si="1"/>
        <v>0</v>
      </c>
      <c r="G10" s="342">
        <f t="shared" si="1"/>
        <v>1</v>
      </c>
      <c r="H10" s="342">
        <f t="shared" si="1"/>
        <v>0</v>
      </c>
      <c r="I10" s="342">
        <f t="shared" si="1"/>
        <v>0</v>
      </c>
      <c r="J10" s="342">
        <f t="shared" si="1"/>
        <v>0</v>
      </c>
      <c r="K10" s="342">
        <f t="shared" si="1"/>
        <v>0</v>
      </c>
      <c r="L10" s="342">
        <f t="shared" si="1"/>
        <v>0</v>
      </c>
      <c r="M10" s="342">
        <f t="shared" si="1"/>
        <v>0</v>
      </c>
      <c r="N10" s="342">
        <f t="shared" si="1"/>
        <v>0</v>
      </c>
      <c r="O10" s="342">
        <f t="shared" si="1"/>
        <v>0</v>
      </c>
      <c r="P10" s="342">
        <f t="shared" si="1"/>
        <v>0</v>
      </c>
      <c r="Q10" s="342">
        <f t="shared" si="1"/>
        <v>0</v>
      </c>
      <c r="R10" s="342">
        <f t="shared" si="1"/>
        <v>0</v>
      </c>
      <c r="S10" s="342">
        <f t="shared" si="1"/>
        <v>0</v>
      </c>
      <c r="T10" s="342">
        <f t="shared" si="1"/>
        <v>0</v>
      </c>
      <c r="U10" s="342">
        <f t="shared" si="1"/>
        <v>34</v>
      </c>
      <c r="V10" s="342">
        <f t="shared" si="1"/>
        <v>2</v>
      </c>
      <c r="W10" s="342">
        <f t="shared" si="1"/>
        <v>0</v>
      </c>
      <c r="X10" s="342">
        <f t="shared" si="1"/>
        <v>54</v>
      </c>
      <c r="Y10" s="342">
        <f>SUM(Y8:Y9)</f>
        <v>91</v>
      </c>
    </row>
    <row r="11" spans="1:25" ht="32.25" customHeight="1">
      <c r="A11" s="102">
        <v>1</v>
      </c>
      <c r="B11" s="107" t="s">
        <v>284</v>
      </c>
      <c r="C11" s="345">
        <v>6</v>
      </c>
      <c r="D11" s="344"/>
      <c r="E11" s="344"/>
      <c r="F11" s="345"/>
      <c r="G11" s="345"/>
      <c r="H11" s="345">
        <v>29</v>
      </c>
      <c r="I11" s="338">
        <v>4</v>
      </c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38"/>
      <c r="W11" s="345">
        <v>3</v>
      </c>
      <c r="X11" s="345">
        <v>14</v>
      </c>
      <c r="Y11" s="339">
        <f>SUM(C11:X11)</f>
        <v>56</v>
      </c>
    </row>
    <row r="12" spans="1:25" ht="15.75">
      <c r="A12" s="1">
        <v>2</v>
      </c>
      <c r="B12" s="347" t="s">
        <v>298</v>
      </c>
      <c r="C12" s="348">
        <v>1</v>
      </c>
      <c r="D12" s="341"/>
      <c r="E12" s="341">
        <v>3</v>
      </c>
      <c r="F12" s="341">
        <v>1</v>
      </c>
      <c r="G12" s="341"/>
      <c r="H12" s="341">
        <v>1</v>
      </c>
      <c r="I12" s="341"/>
      <c r="J12" s="341"/>
      <c r="K12" s="341">
        <v>1</v>
      </c>
      <c r="L12" s="341"/>
      <c r="M12" s="341">
        <v>1</v>
      </c>
      <c r="N12" s="341">
        <v>1</v>
      </c>
      <c r="O12" s="341"/>
      <c r="P12" s="341">
        <v>2</v>
      </c>
      <c r="Q12" s="341"/>
      <c r="R12" s="341"/>
      <c r="S12" s="341"/>
      <c r="T12" s="341">
        <v>1</v>
      </c>
      <c r="U12" s="341">
        <v>4</v>
      </c>
      <c r="V12" s="341"/>
      <c r="W12" s="341"/>
      <c r="X12" s="341">
        <v>5</v>
      </c>
      <c r="Y12" s="342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10" zoomScaleNormal="110" zoomScalePageLayoutView="0" workbookViewId="0" topLeftCell="A1">
      <selection activeCell="H17" sqref="H17"/>
    </sheetView>
  </sheetViews>
  <sheetFormatPr defaultColWidth="9.140625" defaultRowHeight="15"/>
  <cols>
    <col min="1" max="1" width="12.8515625" style="0" customWidth="1"/>
    <col min="2" max="2" width="14.8515625" style="0" customWidth="1"/>
    <col min="3" max="3" width="15.140625" style="0" customWidth="1"/>
    <col min="4" max="4" width="19.7109375" style="0" customWidth="1"/>
  </cols>
  <sheetData>
    <row r="1" spans="1:4" ht="57" customHeight="1">
      <c r="A1" s="457" t="s">
        <v>157</v>
      </c>
      <c r="B1" s="458"/>
      <c r="C1" s="458"/>
      <c r="D1" s="458"/>
    </row>
    <row r="2" spans="1:4" ht="58.5" customHeight="1">
      <c r="A2" s="91" t="s">
        <v>112</v>
      </c>
      <c r="B2" s="92" t="s">
        <v>156</v>
      </c>
      <c r="C2" s="91" t="s">
        <v>155</v>
      </c>
      <c r="D2" s="91" t="s">
        <v>159</v>
      </c>
    </row>
    <row r="3" spans="1:4" ht="18.75">
      <c r="A3" s="90">
        <v>2015</v>
      </c>
      <c r="B3" s="93">
        <v>6113</v>
      </c>
      <c r="C3" s="93">
        <v>1356250</v>
      </c>
      <c r="D3" s="93">
        <v>1730948</v>
      </c>
    </row>
    <row r="4" spans="1:4" ht="18.75">
      <c r="A4" s="90">
        <v>2016</v>
      </c>
      <c r="B4" s="93">
        <v>3908</v>
      </c>
      <c r="C4" s="93">
        <v>876400</v>
      </c>
      <c r="D4" s="93">
        <v>1113904</v>
      </c>
    </row>
    <row r="6" spans="1:4" ht="35.25" customHeight="1">
      <c r="A6" s="456" t="s">
        <v>158</v>
      </c>
      <c r="B6" s="456"/>
      <c r="C6" s="456"/>
      <c r="D6" s="456"/>
    </row>
  </sheetData>
  <sheetProtection/>
  <mergeCells count="2">
    <mergeCell ref="A6:D6"/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8515625" style="2" customWidth="1"/>
    <col min="2" max="2" width="41.8515625" style="0" customWidth="1"/>
    <col min="3" max="3" width="17.8515625" style="0" customWidth="1"/>
    <col min="4" max="4" width="13.421875" style="0" customWidth="1"/>
    <col min="5" max="5" width="13.57421875" style="0" customWidth="1"/>
  </cols>
  <sheetData>
    <row r="1" s="2" customFormat="1" ht="15"/>
    <row r="2" spans="2:5" s="2" customFormat="1" ht="64.5" customHeight="1">
      <c r="B2" s="459" t="s">
        <v>333</v>
      </c>
      <c r="C2" s="459"/>
      <c r="D2" s="459"/>
      <c r="E2" s="459"/>
    </row>
    <row r="3" spans="1:5" s="2" customFormat="1" ht="51.75" customHeight="1">
      <c r="A3" s="191"/>
      <c r="B3" s="203" t="s">
        <v>161</v>
      </c>
      <c r="C3" s="307" t="s">
        <v>337</v>
      </c>
      <c r="D3" s="350" t="s">
        <v>235</v>
      </c>
      <c r="E3" s="188" t="s">
        <v>230</v>
      </c>
    </row>
    <row r="4" spans="1:5" ht="27.75" customHeight="1">
      <c r="A4" s="202">
        <v>1</v>
      </c>
      <c r="B4" s="353" t="s">
        <v>338</v>
      </c>
      <c r="C4" s="354">
        <v>150</v>
      </c>
      <c r="D4" s="355">
        <v>124</v>
      </c>
      <c r="E4" s="357">
        <v>0</v>
      </c>
    </row>
    <row r="5" spans="1:5" ht="29.25" customHeight="1">
      <c r="A5" s="202">
        <v>2</v>
      </c>
      <c r="B5" s="353" t="s">
        <v>162</v>
      </c>
      <c r="C5" s="354">
        <v>150</v>
      </c>
      <c r="D5" s="354">
        <v>146</v>
      </c>
      <c r="E5" s="354">
        <v>8</v>
      </c>
    </row>
    <row r="6" spans="1:5" ht="26.25" customHeight="1">
      <c r="A6" s="202">
        <v>3</v>
      </c>
      <c r="B6" s="353" t="s">
        <v>339</v>
      </c>
      <c r="C6" s="354">
        <v>90</v>
      </c>
      <c r="D6" s="354">
        <v>36</v>
      </c>
      <c r="E6" s="354">
        <v>4</v>
      </c>
    </row>
    <row r="7" spans="1:5" ht="28.5" customHeight="1">
      <c r="A7" s="202">
        <v>4</v>
      </c>
      <c r="B7" s="353" t="s">
        <v>340</v>
      </c>
      <c r="C7" s="351">
        <v>220</v>
      </c>
      <c r="D7" s="351">
        <v>464</v>
      </c>
      <c r="E7" s="352">
        <v>76</v>
      </c>
    </row>
    <row r="8" spans="1:8" ht="24" customHeight="1">
      <c r="A8" s="191"/>
      <c r="B8" s="356" t="s">
        <v>341</v>
      </c>
      <c r="C8" s="356">
        <f>SUM(C4:C7)</f>
        <v>610</v>
      </c>
      <c r="D8" s="356">
        <f>SUM(D4:D7)</f>
        <v>770</v>
      </c>
      <c r="E8" s="356">
        <f>SUM(E4:E7)</f>
        <v>88</v>
      </c>
      <c r="H8" s="150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"/>
  <sheetViews>
    <sheetView zoomScale="70" zoomScaleNormal="70" zoomScalePageLayoutView="0" workbookViewId="0" topLeftCell="A16">
      <selection activeCell="H31" sqref="H31"/>
    </sheetView>
  </sheetViews>
  <sheetFormatPr defaultColWidth="9.140625" defaultRowHeight="15"/>
  <cols>
    <col min="1" max="1" width="30.140625" style="0" customWidth="1"/>
    <col min="24" max="24" width="12.57421875" style="0" customWidth="1"/>
  </cols>
  <sheetData>
    <row r="1" spans="1:24" ht="30" customHeight="1">
      <c r="A1" s="108"/>
      <c r="B1" s="460" t="s">
        <v>334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2"/>
    </row>
    <row r="2" spans="1:24" ht="21">
      <c r="A2" s="116"/>
      <c r="B2" s="108"/>
      <c r="C2" s="108"/>
      <c r="D2" s="108"/>
      <c r="E2" s="108"/>
      <c r="F2" s="115"/>
      <c r="G2" s="11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63">
      <c r="A3" s="141" t="s">
        <v>116</v>
      </c>
      <c r="B3" s="82" t="s">
        <v>117</v>
      </c>
      <c r="C3" s="85" t="s">
        <v>118</v>
      </c>
      <c r="D3" s="82" t="s">
        <v>119</v>
      </c>
      <c r="E3" s="82" t="s">
        <v>120</v>
      </c>
      <c r="F3" s="82" t="s">
        <v>121</v>
      </c>
      <c r="G3" s="82" t="s">
        <v>122</v>
      </c>
      <c r="H3" s="82" t="s">
        <v>123</v>
      </c>
      <c r="I3" s="82" t="s">
        <v>124</v>
      </c>
      <c r="J3" s="82" t="s">
        <v>125</v>
      </c>
      <c r="K3" s="82" t="s">
        <v>126</v>
      </c>
      <c r="L3" s="82" t="s">
        <v>127</v>
      </c>
      <c r="M3" s="82" t="s">
        <v>128</v>
      </c>
      <c r="N3" s="82" t="s">
        <v>129</v>
      </c>
      <c r="O3" s="82" t="s">
        <v>130</v>
      </c>
      <c r="P3" s="82" t="s">
        <v>131</v>
      </c>
      <c r="Q3" s="82" t="s">
        <v>132</v>
      </c>
      <c r="R3" s="82" t="s">
        <v>133</v>
      </c>
      <c r="S3" s="82" t="s">
        <v>134</v>
      </c>
      <c r="T3" s="82" t="s">
        <v>135</v>
      </c>
      <c r="U3" s="82" t="s">
        <v>136</v>
      </c>
      <c r="V3" s="82" t="s">
        <v>137</v>
      </c>
      <c r="W3" s="82" t="s">
        <v>147</v>
      </c>
      <c r="X3" s="82" t="s">
        <v>138</v>
      </c>
    </row>
    <row r="4" spans="1:24" ht="18.75" customHeight="1">
      <c r="A4" s="463" t="s">
        <v>75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</row>
    <row r="5" spans="1:24" ht="48.75" customHeight="1">
      <c r="A5" s="120" t="s">
        <v>140</v>
      </c>
      <c r="B5" s="121">
        <v>1</v>
      </c>
      <c r="C5" s="121">
        <v>1</v>
      </c>
      <c r="D5" s="121">
        <v>9</v>
      </c>
      <c r="E5" s="121">
        <v>3</v>
      </c>
      <c r="F5" s="121">
        <v>4</v>
      </c>
      <c r="G5" s="121">
        <v>6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1</v>
      </c>
      <c r="O5" s="121">
        <v>2</v>
      </c>
      <c r="P5" s="121">
        <v>1</v>
      </c>
      <c r="Q5" s="121">
        <v>6</v>
      </c>
      <c r="R5" s="121">
        <v>3</v>
      </c>
      <c r="S5" s="121">
        <v>1</v>
      </c>
      <c r="T5" s="121">
        <v>1</v>
      </c>
      <c r="U5" s="121">
        <v>2</v>
      </c>
      <c r="V5" s="121">
        <v>1</v>
      </c>
      <c r="W5" s="121">
        <v>102</v>
      </c>
      <c r="X5" s="241">
        <v>144</v>
      </c>
    </row>
    <row r="6" spans="1:24" ht="21" customHeight="1">
      <c r="A6" s="125" t="s">
        <v>294</v>
      </c>
      <c r="B6" s="216">
        <v>12</v>
      </c>
      <c r="C6" s="216">
        <v>16</v>
      </c>
      <c r="D6" s="216">
        <v>28</v>
      </c>
      <c r="E6" s="216">
        <v>15</v>
      </c>
      <c r="F6" s="216">
        <v>9</v>
      </c>
      <c r="G6" s="216">
        <v>15</v>
      </c>
      <c r="H6" s="216">
        <v>11</v>
      </c>
      <c r="I6" s="216">
        <v>1</v>
      </c>
      <c r="J6" s="216">
        <v>5</v>
      </c>
      <c r="K6" s="216">
        <v>9</v>
      </c>
      <c r="L6" s="216">
        <v>8</v>
      </c>
      <c r="M6" s="216">
        <v>7</v>
      </c>
      <c r="N6" s="216">
        <v>4</v>
      </c>
      <c r="O6" s="216">
        <v>10</v>
      </c>
      <c r="P6" s="216">
        <v>12</v>
      </c>
      <c r="Q6" s="216">
        <v>14</v>
      </c>
      <c r="R6" s="216">
        <v>7</v>
      </c>
      <c r="S6" s="216">
        <v>11</v>
      </c>
      <c r="T6" s="216">
        <v>21</v>
      </c>
      <c r="U6" s="216">
        <v>24</v>
      </c>
      <c r="V6" s="216">
        <v>2</v>
      </c>
      <c r="W6" s="216">
        <v>194</v>
      </c>
      <c r="X6" s="242">
        <v>435</v>
      </c>
    </row>
    <row r="7" spans="1:24" ht="36" customHeight="1">
      <c r="A7" s="120" t="s">
        <v>148</v>
      </c>
      <c r="B7" s="121">
        <v>0</v>
      </c>
      <c r="C7" s="121">
        <v>0</v>
      </c>
      <c r="D7" s="121">
        <v>0</v>
      </c>
      <c r="E7" s="121">
        <v>1</v>
      </c>
      <c r="F7" s="121">
        <v>0</v>
      </c>
      <c r="G7" s="121">
        <v>2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1</v>
      </c>
      <c r="O7" s="121">
        <v>0</v>
      </c>
      <c r="P7" s="121">
        <v>0</v>
      </c>
      <c r="Q7" s="121">
        <v>2</v>
      </c>
      <c r="R7" s="121">
        <v>0</v>
      </c>
      <c r="S7" s="121">
        <v>1</v>
      </c>
      <c r="T7" s="121">
        <v>0</v>
      </c>
      <c r="U7" s="121">
        <v>2</v>
      </c>
      <c r="V7" s="121">
        <v>0</v>
      </c>
      <c r="W7" s="121">
        <v>20</v>
      </c>
      <c r="X7" s="241">
        <f>SUM(B7:W7)</f>
        <v>29</v>
      </c>
    </row>
    <row r="8" spans="1:24" ht="24" customHeight="1">
      <c r="A8" s="125" t="s">
        <v>141</v>
      </c>
      <c r="B8" s="216">
        <v>0</v>
      </c>
      <c r="C8" s="216">
        <v>0</v>
      </c>
      <c r="D8" s="216">
        <v>9</v>
      </c>
      <c r="E8" s="216">
        <v>1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4</v>
      </c>
      <c r="V8" s="216">
        <v>0</v>
      </c>
      <c r="W8" s="216">
        <v>31</v>
      </c>
      <c r="X8" s="242">
        <v>45</v>
      </c>
    </row>
    <row r="9" spans="1:24" ht="35.25" customHeight="1">
      <c r="A9" s="120" t="s">
        <v>142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24</v>
      </c>
      <c r="X9" s="243">
        <v>24</v>
      </c>
    </row>
    <row r="10" spans="1:24" ht="21.75" customHeight="1">
      <c r="A10" s="125" t="s">
        <v>143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1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7</v>
      </c>
      <c r="X10" s="243">
        <v>8</v>
      </c>
    </row>
    <row r="11" spans="1:24" ht="52.5" customHeight="1">
      <c r="A11" s="120" t="s">
        <v>144</v>
      </c>
      <c r="B11" s="122">
        <v>1</v>
      </c>
      <c r="C11" s="122">
        <v>1</v>
      </c>
      <c r="D11" s="122">
        <v>3</v>
      </c>
      <c r="E11" s="122">
        <v>2</v>
      </c>
      <c r="F11" s="122">
        <v>1</v>
      </c>
      <c r="G11" s="122">
        <v>6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1</v>
      </c>
      <c r="O11" s="122">
        <v>2</v>
      </c>
      <c r="P11" s="122">
        <v>0</v>
      </c>
      <c r="Q11" s="122">
        <v>1</v>
      </c>
      <c r="R11" s="122">
        <v>1</v>
      </c>
      <c r="S11" s="122">
        <v>0</v>
      </c>
      <c r="T11" s="122">
        <v>0</v>
      </c>
      <c r="U11" s="122">
        <v>3</v>
      </c>
      <c r="V11" s="122">
        <v>0</v>
      </c>
      <c r="W11" s="122">
        <v>29</v>
      </c>
      <c r="X11" s="244">
        <v>50</v>
      </c>
    </row>
    <row r="12" spans="1:24" ht="33" customHeight="1">
      <c r="A12" s="125" t="s">
        <v>145</v>
      </c>
      <c r="B12" s="123">
        <v>3</v>
      </c>
      <c r="C12" s="123">
        <v>3</v>
      </c>
      <c r="D12" s="123">
        <v>12</v>
      </c>
      <c r="E12" s="123">
        <v>4</v>
      </c>
      <c r="F12" s="123">
        <v>3</v>
      </c>
      <c r="G12" s="123">
        <v>5</v>
      </c>
      <c r="H12" s="123">
        <v>1</v>
      </c>
      <c r="I12" s="123">
        <v>0</v>
      </c>
      <c r="J12" s="123">
        <v>0</v>
      </c>
      <c r="K12" s="123">
        <v>3</v>
      </c>
      <c r="L12" s="123">
        <v>5</v>
      </c>
      <c r="M12" s="123">
        <v>1</v>
      </c>
      <c r="N12" s="123">
        <v>3</v>
      </c>
      <c r="O12" s="123">
        <v>7</v>
      </c>
      <c r="P12" s="123">
        <v>5</v>
      </c>
      <c r="Q12" s="123">
        <v>5</v>
      </c>
      <c r="R12" s="123">
        <v>2</v>
      </c>
      <c r="S12" s="123">
        <v>1</v>
      </c>
      <c r="T12" s="123">
        <v>9</v>
      </c>
      <c r="U12" s="123">
        <v>8</v>
      </c>
      <c r="V12" s="123">
        <v>1</v>
      </c>
      <c r="W12" s="123">
        <v>92</v>
      </c>
      <c r="X12" s="245">
        <v>174</v>
      </c>
    </row>
    <row r="13" spans="1:24" ht="32.25" customHeight="1">
      <c r="A13" s="120" t="s">
        <v>177</v>
      </c>
      <c r="B13" s="217">
        <v>0</v>
      </c>
      <c r="C13" s="217">
        <v>0</v>
      </c>
      <c r="D13" s="217">
        <v>0</v>
      </c>
      <c r="E13" s="217">
        <v>0</v>
      </c>
      <c r="F13" s="217">
        <v>1</v>
      </c>
      <c r="G13" s="217">
        <v>2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44</v>
      </c>
      <c r="X13" s="246">
        <v>47</v>
      </c>
    </row>
    <row r="14" spans="1:24" ht="22.5" customHeight="1">
      <c r="A14" s="125" t="s">
        <v>178</v>
      </c>
      <c r="B14" s="218">
        <v>0</v>
      </c>
      <c r="C14" s="218">
        <v>2</v>
      </c>
      <c r="D14" s="218">
        <v>29</v>
      </c>
      <c r="E14" s="218">
        <v>0</v>
      </c>
      <c r="F14" s="218">
        <v>1</v>
      </c>
      <c r="G14" s="218">
        <v>5</v>
      </c>
      <c r="H14" s="218">
        <v>0</v>
      </c>
      <c r="I14" s="218">
        <v>0</v>
      </c>
      <c r="J14" s="218">
        <v>1</v>
      </c>
      <c r="K14" s="218">
        <v>2</v>
      </c>
      <c r="L14" s="218">
        <v>2</v>
      </c>
      <c r="M14" s="218">
        <v>0</v>
      </c>
      <c r="N14" s="218">
        <v>1</v>
      </c>
      <c r="O14" s="218">
        <v>2</v>
      </c>
      <c r="P14" s="218">
        <v>2</v>
      </c>
      <c r="Q14" s="218">
        <v>3</v>
      </c>
      <c r="R14" s="218">
        <v>3</v>
      </c>
      <c r="S14" s="218">
        <v>0</v>
      </c>
      <c r="T14" s="218">
        <v>5</v>
      </c>
      <c r="U14" s="218">
        <v>4</v>
      </c>
      <c r="V14" s="218">
        <v>0</v>
      </c>
      <c r="W14" s="218">
        <v>146</v>
      </c>
      <c r="X14" s="247">
        <v>208</v>
      </c>
    </row>
    <row r="15" spans="1:24" ht="41.25" customHeight="1">
      <c r="A15" s="120" t="s">
        <v>179</v>
      </c>
      <c r="B15" s="217">
        <v>0</v>
      </c>
      <c r="C15" s="217">
        <v>0</v>
      </c>
      <c r="D15" s="217">
        <v>1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9</v>
      </c>
      <c r="X15" s="246">
        <v>10</v>
      </c>
    </row>
    <row r="16" spans="1:24" ht="23.25" customHeight="1">
      <c r="A16" s="125" t="s">
        <v>180</v>
      </c>
      <c r="B16" s="218">
        <v>2</v>
      </c>
      <c r="C16" s="218">
        <v>0</v>
      </c>
      <c r="D16" s="218">
        <v>2</v>
      </c>
      <c r="E16" s="218">
        <v>2</v>
      </c>
      <c r="F16" s="218">
        <v>2</v>
      </c>
      <c r="G16" s="218">
        <v>4</v>
      </c>
      <c r="H16" s="218">
        <v>2</v>
      </c>
      <c r="I16" s="218">
        <v>0</v>
      </c>
      <c r="J16" s="218">
        <v>1</v>
      </c>
      <c r="K16" s="218">
        <v>2</v>
      </c>
      <c r="L16" s="218">
        <v>2</v>
      </c>
      <c r="M16" s="218">
        <v>0</v>
      </c>
      <c r="N16" s="218">
        <v>0</v>
      </c>
      <c r="O16" s="218">
        <v>2</v>
      </c>
      <c r="P16" s="218">
        <v>2</v>
      </c>
      <c r="Q16" s="218">
        <v>0</v>
      </c>
      <c r="R16" s="218">
        <v>0</v>
      </c>
      <c r="S16" s="218">
        <v>2</v>
      </c>
      <c r="T16" s="218">
        <v>2</v>
      </c>
      <c r="U16" s="218">
        <v>2</v>
      </c>
      <c r="V16" s="218">
        <v>0</v>
      </c>
      <c r="W16" s="218">
        <v>36</v>
      </c>
      <c r="X16" s="247">
        <v>65</v>
      </c>
    </row>
    <row r="17" spans="1:24" ht="23.25" customHeight="1">
      <c r="A17" s="120" t="s">
        <v>164</v>
      </c>
      <c r="B17" s="108">
        <f aca="true" t="shared" si="0" ref="B17:X17">SUM(B5:B16)</f>
        <v>19</v>
      </c>
      <c r="C17" s="108">
        <f t="shared" si="0"/>
        <v>23</v>
      </c>
      <c r="D17" s="108">
        <f t="shared" si="0"/>
        <v>93</v>
      </c>
      <c r="E17" s="108">
        <f t="shared" si="0"/>
        <v>28</v>
      </c>
      <c r="F17" s="108">
        <f t="shared" si="0"/>
        <v>21</v>
      </c>
      <c r="G17" s="108">
        <f t="shared" si="0"/>
        <v>45</v>
      </c>
      <c r="H17" s="108">
        <f t="shared" si="0"/>
        <v>14</v>
      </c>
      <c r="I17" s="108">
        <f t="shared" si="0"/>
        <v>1</v>
      </c>
      <c r="J17" s="108">
        <f t="shared" si="0"/>
        <v>7</v>
      </c>
      <c r="K17" s="108">
        <f t="shared" si="0"/>
        <v>16</v>
      </c>
      <c r="L17" s="108">
        <f t="shared" si="0"/>
        <v>17</v>
      </c>
      <c r="M17" s="108">
        <f t="shared" si="0"/>
        <v>8</v>
      </c>
      <c r="N17" s="108">
        <f t="shared" si="0"/>
        <v>12</v>
      </c>
      <c r="O17" s="108">
        <f t="shared" si="0"/>
        <v>25</v>
      </c>
      <c r="P17" s="108">
        <f t="shared" si="0"/>
        <v>22</v>
      </c>
      <c r="Q17" s="108">
        <f t="shared" si="0"/>
        <v>31</v>
      </c>
      <c r="R17" s="108">
        <f t="shared" si="0"/>
        <v>16</v>
      </c>
      <c r="S17" s="108">
        <f t="shared" si="0"/>
        <v>16</v>
      </c>
      <c r="T17" s="108">
        <f t="shared" si="0"/>
        <v>38</v>
      </c>
      <c r="U17" s="108">
        <f t="shared" si="0"/>
        <v>49</v>
      </c>
      <c r="V17" s="108">
        <f t="shared" si="0"/>
        <v>4</v>
      </c>
      <c r="W17" s="108">
        <f t="shared" si="0"/>
        <v>734</v>
      </c>
      <c r="X17" s="116">
        <f t="shared" si="0"/>
        <v>1239</v>
      </c>
    </row>
    <row r="18" spans="1:24" ht="18.75">
      <c r="A18" s="464" t="s">
        <v>153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</row>
    <row r="19" spans="1:24" ht="36.75" customHeight="1">
      <c r="A19" s="120" t="s">
        <v>171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34</v>
      </c>
      <c r="X19" s="141">
        <f>SUM(B19:W19)</f>
        <v>34</v>
      </c>
    </row>
    <row r="20" spans="1:24" ht="19.5" customHeight="1">
      <c r="A20" s="125" t="s">
        <v>172</v>
      </c>
      <c r="B20" s="227">
        <v>0</v>
      </c>
      <c r="C20" s="227">
        <v>1</v>
      </c>
      <c r="D20" s="227">
        <v>2</v>
      </c>
      <c r="E20" s="227">
        <v>0</v>
      </c>
      <c r="F20" s="227">
        <v>1</v>
      </c>
      <c r="G20" s="227">
        <v>3</v>
      </c>
      <c r="H20" s="227">
        <v>0</v>
      </c>
      <c r="I20" s="227">
        <v>0</v>
      </c>
      <c r="J20" s="227">
        <v>0</v>
      </c>
      <c r="K20" s="227">
        <v>2</v>
      </c>
      <c r="L20" s="227">
        <v>0</v>
      </c>
      <c r="M20" s="227">
        <v>0</v>
      </c>
      <c r="N20" s="227">
        <v>1</v>
      </c>
      <c r="O20" s="227">
        <v>1</v>
      </c>
      <c r="P20" s="227">
        <v>2</v>
      </c>
      <c r="Q20" s="227">
        <v>0</v>
      </c>
      <c r="R20" s="227">
        <v>0</v>
      </c>
      <c r="S20" s="227">
        <v>0</v>
      </c>
      <c r="T20" s="227">
        <v>5</v>
      </c>
      <c r="U20" s="227">
        <v>1</v>
      </c>
      <c r="V20" s="227">
        <v>0</v>
      </c>
      <c r="W20" s="227">
        <v>32</v>
      </c>
      <c r="X20" s="232">
        <f>SUM(B20:W20)</f>
        <v>51</v>
      </c>
    </row>
    <row r="21" spans="1:24" ht="33" customHeight="1">
      <c r="A21" s="120" t="s">
        <v>183</v>
      </c>
      <c r="B21" s="199">
        <v>0</v>
      </c>
      <c r="C21" s="199">
        <v>0</v>
      </c>
      <c r="D21" s="199">
        <v>2</v>
      </c>
      <c r="E21" s="199">
        <v>3</v>
      </c>
      <c r="F21" s="199">
        <v>2</v>
      </c>
      <c r="G21" s="199">
        <v>2</v>
      </c>
      <c r="H21" s="199">
        <v>0</v>
      </c>
      <c r="I21" s="199">
        <v>0</v>
      </c>
      <c r="J21" s="199">
        <v>2</v>
      </c>
      <c r="K21" s="199">
        <v>0</v>
      </c>
      <c r="L21" s="199">
        <v>0</v>
      </c>
      <c r="M21" s="199">
        <v>1</v>
      </c>
      <c r="N21" s="199">
        <v>0</v>
      </c>
      <c r="O21" s="199">
        <v>0</v>
      </c>
      <c r="P21" s="199">
        <v>0</v>
      </c>
      <c r="Q21" s="199">
        <v>1</v>
      </c>
      <c r="R21" s="199">
        <v>1</v>
      </c>
      <c r="S21" s="199">
        <v>0</v>
      </c>
      <c r="T21" s="199">
        <v>0</v>
      </c>
      <c r="U21" s="199">
        <v>3</v>
      </c>
      <c r="V21" s="199">
        <v>0</v>
      </c>
      <c r="W21" s="199">
        <v>83</v>
      </c>
      <c r="X21" s="233">
        <v>100</v>
      </c>
    </row>
    <row r="22" spans="1:24" ht="20.25" customHeight="1">
      <c r="A22" s="125" t="s">
        <v>184</v>
      </c>
      <c r="B22" s="200">
        <v>8</v>
      </c>
      <c r="C22" s="200">
        <v>19</v>
      </c>
      <c r="D22" s="200">
        <v>24</v>
      </c>
      <c r="E22" s="200">
        <v>7</v>
      </c>
      <c r="F22" s="200">
        <v>10</v>
      </c>
      <c r="G22" s="200">
        <v>12</v>
      </c>
      <c r="H22" s="200">
        <v>6</v>
      </c>
      <c r="I22" s="200">
        <v>0</v>
      </c>
      <c r="J22" s="200">
        <v>4</v>
      </c>
      <c r="K22" s="200">
        <v>7</v>
      </c>
      <c r="L22" s="200">
        <v>4</v>
      </c>
      <c r="M22" s="200">
        <v>4</v>
      </c>
      <c r="N22" s="200">
        <v>6</v>
      </c>
      <c r="O22" s="200">
        <v>13</v>
      </c>
      <c r="P22" s="200">
        <v>8</v>
      </c>
      <c r="Q22" s="200">
        <v>11</v>
      </c>
      <c r="R22" s="200">
        <v>5</v>
      </c>
      <c r="S22" s="200">
        <v>9</v>
      </c>
      <c r="T22" s="200">
        <v>11</v>
      </c>
      <c r="U22" s="200">
        <v>13</v>
      </c>
      <c r="V22" s="200">
        <v>1</v>
      </c>
      <c r="W22" s="200">
        <v>156</v>
      </c>
      <c r="X22" s="234">
        <f aca="true" t="shared" si="1" ref="X22:X28">SUM(B22:W22)</f>
        <v>338</v>
      </c>
    </row>
    <row r="23" spans="1:24" ht="36" customHeight="1">
      <c r="A23" s="120" t="s">
        <v>173</v>
      </c>
      <c r="B23" s="225">
        <v>0</v>
      </c>
      <c r="C23" s="225">
        <v>1</v>
      </c>
      <c r="D23" s="225">
        <v>2</v>
      </c>
      <c r="E23" s="225">
        <v>1</v>
      </c>
      <c r="F23" s="225">
        <v>1</v>
      </c>
      <c r="G23" s="225">
        <v>4</v>
      </c>
      <c r="H23" s="225">
        <v>0</v>
      </c>
      <c r="I23" s="225">
        <v>0</v>
      </c>
      <c r="J23" s="225">
        <v>0</v>
      </c>
      <c r="K23" s="225">
        <v>1</v>
      </c>
      <c r="L23" s="225">
        <v>0</v>
      </c>
      <c r="M23" s="225">
        <v>0</v>
      </c>
      <c r="N23" s="225">
        <v>2</v>
      </c>
      <c r="O23" s="225">
        <v>1</v>
      </c>
      <c r="P23" s="225">
        <v>2</v>
      </c>
      <c r="Q23" s="225">
        <v>1</v>
      </c>
      <c r="R23" s="225">
        <v>1</v>
      </c>
      <c r="S23" s="225">
        <v>0</v>
      </c>
      <c r="T23" s="225">
        <v>1</v>
      </c>
      <c r="U23" s="225">
        <v>0</v>
      </c>
      <c r="V23" s="225">
        <v>0</v>
      </c>
      <c r="W23" s="225">
        <v>27</v>
      </c>
      <c r="X23" s="141">
        <f t="shared" si="1"/>
        <v>45</v>
      </c>
    </row>
    <row r="24" spans="1:24" ht="24" customHeight="1">
      <c r="A24" s="125" t="s">
        <v>174</v>
      </c>
      <c r="B24" s="225">
        <v>4</v>
      </c>
      <c r="C24" s="225">
        <v>3</v>
      </c>
      <c r="D24" s="225">
        <v>9</v>
      </c>
      <c r="E24" s="225">
        <v>6</v>
      </c>
      <c r="F24" s="225">
        <v>1</v>
      </c>
      <c r="G24" s="225">
        <v>2</v>
      </c>
      <c r="H24" s="225">
        <v>3</v>
      </c>
      <c r="I24" s="225">
        <v>0</v>
      </c>
      <c r="J24" s="225">
        <v>0</v>
      </c>
      <c r="K24" s="225">
        <v>4</v>
      </c>
      <c r="L24" s="225">
        <v>0</v>
      </c>
      <c r="M24" s="225">
        <v>5</v>
      </c>
      <c r="N24" s="225">
        <v>1</v>
      </c>
      <c r="O24" s="225">
        <v>2</v>
      </c>
      <c r="P24" s="225">
        <v>6</v>
      </c>
      <c r="Q24" s="225">
        <v>0</v>
      </c>
      <c r="R24" s="225">
        <v>0</v>
      </c>
      <c r="S24" s="225">
        <v>2</v>
      </c>
      <c r="T24" s="225">
        <v>6</v>
      </c>
      <c r="U24" s="225">
        <v>6</v>
      </c>
      <c r="V24" s="225">
        <v>0</v>
      </c>
      <c r="W24" s="225">
        <v>47</v>
      </c>
      <c r="X24" s="234">
        <f t="shared" si="1"/>
        <v>107</v>
      </c>
    </row>
    <row r="25" spans="1:24" ht="33" customHeight="1">
      <c r="A25" s="183" t="s">
        <v>181</v>
      </c>
      <c r="B25" s="225">
        <v>0</v>
      </c>
      <c r="C25" s="225">
        <v>0</v>
      </c>
      <c r="D25" s="225">
        <v>1</v>
      </c>
      <c r="E25" s="225">
        <v>0</v>
      </c>
      <c r="F25" s="225">
        <v>1</v>
      </c>
      <c r="G25" s="225">
        <v>1</v>
      </c>
      <c r="H25" s="225">
        <v>0</v>
      </c>
      <c r="I25" s="225">
        <v>0</v>
      </c>
      <c r="J25" s="225">
        <v>1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1</v>
      </c>
      <c r="S25" s="225">
        <v>0</v>
      </c>
      <c r="T25" s="225">
        <v>2</v>
      </c>
      <c r="U25" s="225">
        <v>0</v>
      </c>
      <c r="V25" s="225">
        <v>0</v>
      </c>
      <c r="W25" s="225">
        <v>37</v>
      </c>
      <c r="X25" s="141">
        <f t="shared" si="1"/>
        <v>44</v>
      </c>
    </row>
    <row r="26" spans="1:24" ht="22.5" customHeight="1">
      <c r="A26" s="125" t="s">
        <v>182</v>
      </c>
      <c r="B26" s="235">
        <v>1</v>
      </c>
      <c r="C26" s="235">
        <v>3</v>
      </c>
      <c r="D26" s="235">
        <v>3</v>
      </c>
      <c r="E26" s="235">
        <v>1</v>
      </c>
      <c r="F26" s="235">
        <v>2</v>
      </c>
      <c r="G26" s="235">
        <v>2</v>
      </c>
      <c r="H26" s="235">
        <v>0</v>
      </c>
      <c r="I26" s="235">
        <v>0</v>
      </c>
      <c r="J26" s="235">
        <v>1</v>
      </c>
      <c r="K26" s="235">
        <v>0</v>
      </c>
      <c r="L26" s="235">
        <v>0</v>
      </c>
      <c r="M26" s="235">
        <v>0</v>
      </c>
      <c r="N26" s="235">
        <v>0</v>
      </c>
      <c r="O26" s="235">
        <v>2</v>
      </c>
      <c r="P26" s="235">
        <v>1</v>
      </c>
      <c r="Q26" s="235">
        <v>0</v>
      </c>
      <c r="R26" s="235">
        <v>0</v>
      </c>
      <c r="S26" s="235">
        <v>1</v>
      </c>
      <c r="T26" s="235">
        <v>2</v>
      </c>
      <c r="U26" s="235">
        <v>3</v>
      </c>
      <c r="V26" s="235">
        <v>0</v>
      </c>
      <c r="W26" s="235">
        <v>31</v>
      </c>
      <c r="X26" s="141">
        <f t="shared" si="1"/>
        <v>53</v>
      </c>
    </row>
    <row r="27" spans="1:24" ht="33.75" customHeight="1">
      <c r="A27" s="236" t="s">
        <v>175</v>
      </c>
      <c r="B27" s="235">
        <v>1</v>
      </c>
      <c r="C27" s="235">
        <v>0</v>
      </c>
      <c r="D27" s="235">
        <v>1</v>
      </c>
      <c r="E27" s="235">
        <v>0</v>
      </c>
      <c r="F27" s="235">
        <v>1</v>
      </c>
      <c r="G27" s="235">
        <v>2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1</v>
      </c>
      <c r="R27" s="235">
        <v>1</v>
      </c>
      <c r="S27" s="235">
        <v>0</v>
      </c>
      <c r="T27" s="235">
        <v>0</v>
      </c>
      <c r="U27" s="235">
        <v>0</v>
      </c>
      <c r="V27" s="235">
        <v>0</v>
      </c>
      <c r="W27" s="235">
        <v>11</v>
      </c>
      <c r="X27" s="237">
        <f t="shared" si="1"/>
        <v>18</v>
      </c>
    </row>
    <row r="28" spans="1:24" ht="15.75" thickBot="1">
      <c r="A28" s="124" t="s">
        <v>176</v>
      </c>
      <c r="B28" s="235">
        <v>3</v>
      </c>
      <c r="C28" s="235">
        <v>4</v>
      </c>
      <c r="D28" s="235">
        <v>11</v>
      </c>
      <c r="E28" s="235">
        <v>5</v>
      </c>
      <c r="F28" s="235">
        <v>4</v>
      </c>
      <c r="G28" s="235">
        <v>5</v>
      </c>
      <c r="H28" s="235">
        <v>1</v>
      </c>
      <c r="I28" s="235">
        <v>0</v>
      </c>
      <c r="J28" s="235">
        <v>0</v>
      </c>
      <c r="K28" s="235">
        <v>1</v>
      </c>
      <c r="L28" s="235">
        <v>2</v>
      </c>
      <c r="M28" s="235">
        <v>2</v>
      </c>
      <c r="N28" s="235">
        <v>1</v>
      </c>
      <c r="O28" s="235">
        <v>4</v>
      </c>
      <c r="P28" s="235">
        <v>5</v>
      </c>
      <c r="Q28" s="235">
        <v>2</v>
      </c>
      <c r="R28" s="235">
        <v>2</v>
      </c>
      <c r="S28" s="235">
        <v>2</v>
      </c>
      <c r="T28" s="235">
        <v>4</v>
      </c>
      <c r="U28" s="235">
        <v>6</v>
      </c>
      <c r="V28" s="235">
        <v>1</v>
      </c>
      <c r="W28" s="235">
        <v>47</v>
      </c>
      <c r="X28" s="237">
        <f t="shared" si="1"/>
        <v>112</v>
      </c>
    </row>
    <row r="29" spans="1:24" ht="32.25" customHeight="1" thickBot="1">
      <c r="A29" s="238" t="s">
        <v>164</v>
      </c>
      <c r="B29" s="118">
        <f aca="true" t="shared" si="2" ref="B29:X29">SUM(B19:B28)</f>
        <v>17</v>
      </c>
      <c r="C29" s="118">
        <f t="shared" si="2"/>
        <v>31</v>
      </c>
      <c r="D29" s="118">
        <f t="shared" si="2"/>
        <v>55</v>
      </c>
      <c r="E29" s="118">
        <f t="shared" si="2"/>
        <v>23</v>
      </c>
      <c r="F29" s="118">
        <f t="shared" si="2"/>
        <v>23</v>
      </c>
      <c r="G29" s="118">
        <f t="shared" si="2"/>
        <v>33</v>
      </c>
      <c r="H29" s="118">
        <f t="shared" si="2"/>
        <v>10</v>
      </c>
      <c r="I29" s="118">
        <f t="shared" si="2"/>
        <v>0</v>
      </c>
      <c r="J29" s="118">
        <f t="shared" si="2"/>
        <v>8</v>
      </c>
      <c r="K29" s="118">
        <f t="shared" si="2"/>
        <v>15</v>
      </c>
      <c r="L29" s="118">
        <f t="shared" si="2"/>
        <v>6</v>
      </c>
      <c r="M29" s="118">
        <f t="shared" si="2"/>
        <v>12</v>
      </c>
      <c r="N29" s="118">
        <f t="shared" si="2"/>
        <v>11</v>
      </c>
      <c r="O29" s="118">
        <f t="shared" si="2"/>
        <v>23</v>
      </c>
      <c r="P29" s="118">
        <f t="shared" si="2"/>
        <v>24</v>
      </c>
      <c r="Q29" s="118">
        <f t="shared" si="2"/>
        <v>16</v>
      </c>
      <c r="R29" s="118">
        <f t="shared" si="2"/>
        <v>11</v>
      </c>
      <c r="S29" s="118">
        <f t="shared" si="2"/>
        <v>14</v>
      </c>
      <c r="T29" s="118">
        <f t="shared" si="2"/>
        <v>31</v>
      </c>
      <c r="U29" s="118">
        <f t="shared" si="2"/>
        <v>32</v>
      </c>
      <c r="V29" s="118">
        <f t="shared" si="2"/>
        <v>2</v>
      </c>
      <c r="W29" s="239">
        <f t="shared" si="2"/>
        <v>505</v>
      </c>
      <c r="X29" s="240">
        <f t="shared" si="2"/>
        <v>902</v>
      </c>
    </row>
    <row r="30" spans="1:24" ht="18.75">
      <c r="A30" s="464" t="s">
        <v>90</v>
      </c>
      <c r="B30" s="464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</row>
    <row r="31" spans="1:24" ht="45">
      <c r="A31" s="224" t="s">
        <v>307</v>
      </c>
      <c r="B31" s="225">
        <v>0</v>
      </c>
      <c r="C31" s="225">
        <v>0</v>
      </c>
      <c r="D31" s="225">
        <v>1</v>
      </c>
      <c r="E31" s="225">
        <v>0</v>
      </c>
      <c r="F31" s="225">
        <v>0</v>
      </c>
      <c r="G31" s="225">
        <v>1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1</v>
      </c>
      <c r="U31" s="225">
        <v>0</v>
      </c>
      <c r="V31" s="225">
        <v>1</v>
      </c>
      <c r="W31" s="225">
        <v>14</v>
      </c>
      <c r="X31" s="141">
        <f>SUM(B31:W31)</f>
        <v>18</v>
      </c>
    </row>
    <row r="32" spans="1:24" ht="30">
      <c r="A32" s="226" t="s">
        <v>308</v>
      </c>
      <c r="B32" s="227">
        <v>3</v>
      </c>
      <c r="C32" s="227">
        <v>3</v>
      </c>
      <c r="D32" s="227">
        <v>6</v>
      </c>
      <c r="E32" s="227">
        <v>2</v>
      </c>
      <c r="F32" s="227">
        <v>0</v>
      </c>
      <c r="G32" s="227">
        <v>2</v>
      </c>
      <c r="H32" s="227">
        <v>0</v>
      </c>
      <c r="I32" s="227">
        <v>0</v>
      </c>
      <c r="J32" s="227">
        <v>0</v>
      </c>
      <c r="K32" s="227">
        <v>1</v>
      </c>
      <c r="L32" s="227">
        <v>1</v>
      </c>
      <c r="M32" s="227">
        <v>0</v>
      </c>
      <c r="N32" s="227">
        <v>2</v>
      </c>
      <c r="O32" s="227">
        <v>1</v>
      </c>
      <c r="P32" s="227">
        <v>3</v>
      </c>
      <c r="Q32" s="227">
        <v>2</v>
      </c>
      <c r="R32" s="227">
        <v>0</v>
      </c>
      <c r="S32" s="227">
        <v>1</v>
      </c>
      <c r="T32" s="227">
        <v>6</v>
      </c>
      <c r="U32" s="227">
        <v>9</v>
      </c>
      <c r="V32" s="227">
        <v>1</v>
      </c>
      <c r="W32" s="227">
        <v>51</v>
      </c>
      <c r="X32" s="141">
        <f>SUM(B32:W32)</f>
        <v>94</v>
      </c>
    </row>
    <row r="33" spans="1:24" ht="15">
      <c r="A33" s="108" t="s">
        <v>164</v>
      </c>
      <c r="B33" s="108">
        <f aca="true" t="shared" si="3" ref="B33:W33">SUM(B31:B32)</f>
        <v>3</v>
      </c>
      <c r="C33" s="108">
        <f t="shared" si="3"/>
        <v>3</v>
      </c>
      <c r="D33" s="108">
        <f t="shared" si="3"/>
        <v>7</v>
      </c>
      <c r="E33" s="108">
        <f t="shared" si="3"/>
        <v>2</v>
      </c>
      <c r="F33" s="108">
        <f t="shared" si="3"/>
        <v>0</v>
      </c>
      <c r="G33" s="108">
        <f t="shared" si="3"/>
        <v>3</v>
      </c>
      <c r="H33" s="108">
        <f t="shared" si="3"/>
        <v>0</v>
      </c>
      <c r="I33" s="108">
        <f t="shared" si="3"/>
        <v>0</v>
      </c>
      <c r="J33" s="108">
        <f t="shared" si="3"/>
        <v>0</v>
      </c>
      <c r="K33" s="108">
        <f t="shared" si="3"/>
        <v>1</v>
      </c>
      <c r="L33" s="108">
        <f t="shared" si="3"/>
        <v>1</v>
      </c>
      <c r="M33" s="108">
        <f t="shared" si="3"/>
        <v>0</v>
      </c>
      <c r="N33" s="108">
        <f t="shared" si="3"/>
        <v>2</v>
      </c>
      <c r="O33" s="108">
        <f t="shared" si="3"/>
        <v>1</v>
      </c>
      <c r="P33" s="108">
        <f t="shared" si="3"/>
        <v>3</v>
      </c>
      <c r="Q33" s="108">
        <f t="shared" si="3"/>
        <v>2</v>
      </c>
      <c r="R33" s="108">
        <f t="shared" si="3"/>
        <v>0</v>
      </c>
      <c r="S33" s="108">
        <f t="shared" si="3"/>
        <v>1</v>
      </c>
      <c r="T33" s="108">
        <f t="shared" si="3"/>
        <v>7</v>
      </c>
      <c r="U33" s="108">
        <f t="shared" si="3"/>
        <v>9</v>
      </c>
      <c r="V33" s="108">
        <f t="shared" si="3"/>
        <v>2</v>
      </c>
      <c r="W33" s="108">
        <f t="shared" si="3"/>
        <v>65</v>
      </c>
      <c r="X33" s="108">
        <f>SUM(X31:X32)</f>
        <v>112</v>
      </c>
    </row>
  </sheetData>
  <sheetProtection/>
  <mergeCells count="4">
    <mergeCell ref="B1:X1"/>
    <mergeCell ref="A4:X4"/>
    <mergeCell ref="A18:X18"/>
    <mergeCell ref="A30:X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Валерия Вейдт</cp:lastModifiedBy>
  <cp:lastPrinted>2018-12-14T11:55:14Z</cp:lastPrinted>
  <dcterms:created xsi:type="dcterms:W3CDTF">2010-02-17T19:20:58Z</dcterms:created>
  <dcterms:modified xsi:type="dcterms:W3CDTF">2020-01-09T07:11:37Z</dcterms:modified>
  <cp:category/>
  <cp:version/>
  <cp:contentType/>
  <cp:contentStatus/>
</cp:coreProperties>
</file>